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УМА ОКРУГА\РЕШЕНИЯ\2023\29.06.23\изменения в бюджет\Проект МПА бюджет (изменения июнь 2023)\"/>
    </mc:Choice>
  </mc:AlternateContent>
  <bookViews>
    <workbookView xWindow="0" yWindow="0" windowWidth="9525" windowHeight="10935"/>
  </bookViews>
  <sheets>
    <sheet name="Пр 5 МП 23" sheetId="6" r:id="rId1"/>
  </sheets>
  <definedNames>
    <definedName name="_xlnm._FilterDatabase" localSheetId="0" hidden="1">'Пр 5 МП 23'!$A$17:$Q$231</definedName>
    <definedName name="Excel_BuiltIn__FilterDatabase_1">#REF!</definedName>
  </definedNames>
  <calcPr calcId="152511"/>
</workbook>
</file>

<file path=xl/calcChain.xml><?xml version="1.0" encoding="utf-8"?>
<calcChain xmlns="http://schemas.openxmlformats.org/spreadsheetml/2006/main">
  <c r="L58" i="6" l="1"/>
  <c r="M58" i="6"/>
  <c r="K58" i="6"/>
  <c r="K169" i="6" l="1"/>
  <c r="L86" i="6" l="1"/>
  <c r="M86" i="6"/>
  <c r="K86" i="6"/>
  <c r="L205" i="6" l="1"/>
  <c r="M205" i="6"/>
  <c r="N205" i="6"/>
  <c r="K205" i="6"/>
  <c r="M203" i="6"/>
  <c r="L203" i="6"/>
  <c r="K203" i="6"/>
  <c r="L132" i="6"/>
  <c r="M132" i="6"/>
  <c r="K132" i="6"/>
  <c r="L138" i="6"/>
  <c r="M138" i="6"/>
  <c r="K138" i="6"/>
  <c r="M130" i="6"/>
  <c r="L130" i="6"/>
  <c r="K130" i="6"/>
  <c r="L62" i="6"/>
  <c r="M62" i="6"/>
  <c r="L73" i="6"/>
  <c r="M73" i="6"/>
  <c r="K73" i="6"/>
  <c r="K66" i="6"/>
  <c r="K62" i="6"/>
  <c r="L202" i="6" l="1"/>
  <c r="M202" i="6"/>
  <c r="K202" i="6"/>
  <c r="L223" i="6"/>
  <c r="M223" i="6"/>
  <c r="K223" i="6"/>
  <c r="L186" i="6"/>
  <c r="M186" i="6"/>
  <c r="K186" i="6"/>
  <c r="L169" i="6"/>
  <c r="M169" i="6"/>
  <c r="L142" i="6"/>
  <c r="M142" i="6"/>
  <c r="K142" i="6"/>
  <c r="L84" i="6"/>
  <c r="M84" i="6"/>
  <c r="K84" i="6"/>
  <c r="L66" i="6"/>
  <c r="M66" i="6"/>
  <c r="L47" i="6"/>
  <c r="M47" i="6"/>
  <c r="K47" i="6"/>
  <c r="L41" i="6"/>
  <c r="M41" i="6"/>
  <c r="K41" i="6"/>
  <c r="L93" i="6"/>
  <c r="M93" i="6"/>
  <c r="K93" i="6"/>
  <c r="L123" i="6"/>
  <c r="M123" i="6"/>
  <c r="N123" i="6"/>
  <c r="K123" i="6"/>
  <c r="L198" i="6"/>
  <c r="M198" i="6"/>
  <c r="K198" i="6"/>
  <c r="L213" i="6"/>
  <c r="L212" i="6" s="1"/>
  <c r="M213" i="6"/>
  <c r="M212" i="6" s="1"/>
  <c r="K213" i="6"/>
  <c r="K212" i="6" s="1"/>
  <c r="L210" i="6"/>
  <c r="L209" i="6" s="1"/>
  <c r="M210" i="6"/>
  <c r="M209" i="6" s="1"/>
  <c r="K210" i="6"/>
  <c r="K209" i="6" s="1"/>
  <c r="M88" i="6" l="1"/>
  <c r="L88" i="6"/>
  <c r="K88" i="6"/>
  <c r="L229" i="6" l="1"/>
  <c r="L228" i="6" s="1"/>
  <c r="L226" i="6"/>
  <c r="L225" i="6" s="1"/>
  <c r="L222" i="6"/>
  <c r="L220" i="6"/>
  <c r="L219" i="6" s="1"/>
  <c r="L217" i="6"/>
  <c r="L216" i="6" s="1"/>
  <c r="L215" i="6" s="1"/>
  <c r="L197" i="6"/>
  <c r="L185" i="6"/>
  <c r="L183" i="6"/>
  <c r="L182" i="6" s="1"/>
  <c r="L180" i="6"/>
  <c r="L177" i="6"/>
  <c r="L176" i="6" s="1"/>
  <c r="L168" i="6"/>
  <c r="L162" i="6"/>
  <c r="L160" i="6"/>
  <c r="L159" i="6" s="1"/>
  <c r="L157" i="6"/>
  <c r="L155" i="6"/>
  <c r="L153" i="6"/>
  <c r="L150" i="6"/>
  <c r="L147" i="6"/>
  <c r="L144" i="6"/>
  <c r="L134" i="6"/>
  <c r="L127" i="6"/>
  <c r="L121" i="6"/>
  <c r="L118" i="6"/>
  <c r="L114" i="6"/>
  <c r="L111" i="6"/>
  <c r="L108" i="6"/>
  <c r="L107" i="6" s="1"/>
  <c r="L104" i="6"/>
  <c r="L103" i="6" s="1"/>
  <c r="L101" i="6"/>
  <c r="L99" i="6"/>
  <c r="L91" i="6"/>
  <c r="L82" i="6"/>
  <c r="L80" i="6"/>
  <c r="L77" i="6"/>
  <c r="L71" i="6"/>
  <c r="L56" i="6"/>
  <c r="L52" i="6"/>
  <c r="L45" i="6"/>
  <c r="L40" i="6"/>
  <c r="L38" i="6"/>
  <c r="L37" i="6" s="1"/>
  <c r="L35" i="6"/>
  <c r="L34" i="6" s="1"/>
  <c r="L32" i="6"/>
  <c r="L31" i="6" s="1"/>
  <c r="L22" i="6"/>
  <c r="L21" i="6" s="1"/>
  <c r="L19" i="6"/>
  <c r="L18" i="6" s="1"/>
  <c r="K229" i="6"/>
  <c r="K228" i="6" s="1"/>
  <c r="K226" i="6"/>
  <c r="K225" i="6" s="1"/>
  <c r="K222" i="6"/>
  <c r="K220" i="6"/>
  <c r="K219" i="6" s="1"/>
  <c r="K217" i="6"/>
  <c r="K216" i="6" s="1"/>
  <c r="K215" i="6" s="1"/>
  <c r="K197" i="6"/>
  <c r="K185" i="6"/>
  <c r="K183" i="6"/>
  <c r="K182" i="6" s="1"/>
  <c r="K180" i="6"/>
  <c r="K177" i="6"/>
  <c r="K176" i="6" s="1"/>
  <c r="K168" i="6"/>
  <c r="K162" i="6"/>
  <c r="K160" i="6"/>
  <c r="K159" i="6" s="1"/>
  <c r="K157" i="6"/>
  <c r="K155" i="6"/>
  <c r="K153" i="6"/>
  <c r="K150" i="6"/>
  <c r="K147" i="6"/>
  <c r="K144" i="6"/>
  <c r="K134" i="6"/>
  <c r="K127" i="6"/>
  <c r="K121" i="6"/>
  <c r="K118" i="6"/>
  <c r="K114" i="6"/>
  <c r="K111" i="6"/>
  <c r="K108" i="6"/>
  <c r="K107" i="6" s="1"/>
  <c r="K104" i="6"/>
  <c r="K103" i="6" s="1"/>
  <c r="K101" i="6"/>
  <c r="K99" i="6"/>
  <c r="K91" i="6"/>
  <c r="K82" i="6"/>
  <c r="K80" i="6"/>
  <c r="K77" i="6"/>
  <c r="K71" i="6"/>
  <c r="K56" i="6"/>
  <c r="K52" i="6"/>
  <c r="K45" i="6"/>
  <c r="K40" i="6"/>
  <c r="K38" i="6"/>
  <c r="K37" i="6" s="1"/>
  <c r="K35" i="6"/>
  <c r="K34" i="6" s="1"/>
  <c r="K32" i="6"/>
  <c r="K31" i="6" s="1"/>
  <c r="K22" i="6"/>
  <c r="K21" i="6" s="1"/>
  <c r="K19" i="6"/>
  <c r="K18" i="6" s="1"/>
  <c r="M229" i="6"/>
  <c r="M228" i="6" s="1"/>
  <c r="K79" i="6" l="1"/>
  <c r="L129" i="6"/>
  <c r="K61" i="6"/>
  <c r="K129" i="6"/>
  <c r="L61" i="6"/>
  <c r="L79" i="6"/>
  <c r="K110" i="6"/>
  <c r="L110" i="6"/>
  <c r="L90" i="6"/>
  <c r="K90" i="6"/>
  <c r="L55" i="6"/>
  <c r="K55" i="6"/>
  <c r="K146" i="6"/>
  <c r="L44" i="6"/>
  <c r="L43" i="6" s="1"/>
  <c r="K117" i="6"/>
  <c r="L117" i="6"/>
  <c r="L146" i="6"/>
  <c r="K44" i="6"/>
  <c r="K43" i="6" s="1"/>
  <c r="L167" i="6"/>
  <c r="K167" i="6"/>
  <c r="M19" i="6"/>
  <c r="M18" i="6" s="1"/>
  <c r="M226" i="6"/>
  <c r="M225" i="6" s="1"/>
  <c r="L60" i="6" l="1"/>
  <c r="K60" i="6"/>
  <c r="L116" i="6"/>
  <c r="K116" i="6"/>
  <c r="M180" i="6"/>
  <c r="K231" i="6" l="1"/>
  <c r="L231" i="6"/>
  <c r="M104" i="6"/>
  <c r="M22" i="6" l="1"/>
  <c r="M220" i="6" l="1"/>
  <c r="M219" i="6" s="1"/>
  <c r="M147" i="6" l="1"/>
  <c r="M222" i="6"/>
  <c r="M32" i="6"/>
  <c r="M31" i="6" s="1"/>
  <c r="M35" i="6" l="1"/>
  <c r="M34" i="6" s="1"/>
  <c r="M71" i="6"/>
  <c r="M99" i="6"/>
  <c r="M177" i="6"/>
  <c r="M45" i="6" l="1"/>
  <c r="M44" i="6" s="1"/>
  <c r="M77" i="6" l="1"/>
  <c r="M61" i="6" s="1"/>
  <c r="M217" i="6" l="1"/>
  <c r="M216" i="6" s="1"/>
  <c r="M215" i="6" s="1"/>
  <c r="M185" i="6"/>
  <c r="M162" i="6"/>
  <c r="M160" i="6"/>
  <c r="M159" i="6" s="1"/>
  <c r="M157" i="6"/>
  <c r="M155" i="6"/>
  <c r="M153" i="6"/>
  <c r="M150" i="6"/>
  <c r="M144" i="6"/>
  <c r="M127" i="6"/>
  <c r="M108" i="6" l="1"/>
  <c r="M107" i="6" s="1"/>
  <c r="M103" i="6"/>
  <c r="M101" i="6"/>
  <c r="M82" i="6"/>
  <c r="M52" i="6"/>
  <c r="M43" i="6" s="1"/>
  <c r="M134" i="6" l="1"/>
  <c r="M129" i="6" s="1"/>
  <c r="M176" i="6" l="1"/>
  <c r="M111" i="6" l="1"/>
  <c r="M197" i="6"/>
  <c r="E142" i="6" l="1"/>
  <c r="M91" i="6"/>
  <c r="M90" i="6" s="1"/>
  <c r="M56" i="6"/>
  <c r="M40" i="6"/>
  <c r="M38" i="6"/>
  <c r="M37" i="6" s="1"/>
  <c r="E38" i="6"/>
  <c r="E37" i="6" s="1"/>
  <c r="M183" i="6" l="1"/>
  <c r="M182" i="6" s="1"/>
  <c r="M168" i="6"/>
  <c r="M167" i="6" s="1"/>
  <c r="M146" i="6"/>
  <c r="M121" i="6"/>
  <c r="M118" i="6"/>
  <c r="M114" i="6"/>
  <c r="M110" i="6" s="1"/>
  <c r="M80" i="6"/>
  <c r="M79" i="6" s="1"/>
  <c r="M55" i="6"/>
  <c r="M21" i="6"/>
  <c r="M60" i="6" l="1"/>
  <c r="M117" i="6"/>
  <c r="M116" i="6" s="1"/>
  <c r="M231" i="6" l="1"/>
</calcChain>
</file>

<file path=xl/sharedStrings.xml><?xml version="1.0" encoding="utf-8"?>
<sst xmlns="http://schemas.openxmlformats.org/spreadsheetml/2006/main" count="666" uniqueCount="528">
  <si>
    <t>Целевая статья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</si>
  <si>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</si>
  <si>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Информационное освещение деятельности органов местного самоуправления в средствах массовой информации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</si>
  <si>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</si>
  <si>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</si>
  <si>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</si>
  <si>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</si>
  <si>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</si>
  <si>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1900140100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</si>
  <si>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</si>
  <si>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</si>
  <si>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</si>
  <si>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</si>
  <si>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</si>
  <si>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</si>
  <si>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</si>
  <si>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</si>
  <si>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</si>
  <si>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</si>
  <si>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</si>
  <si>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</si>
  <si>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</si>
  <si>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</si>
  <si>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</si>
  <si>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</si>
  <si>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</si>
  <si>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</si>
  <si>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</si>
  <si>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</si>
  <si>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</si>
  <si>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</si>
  <si>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2690070010</t>
  </si>
  <si>
    <t>2690010030</t>
  </si>
  <si>
    <t>Подпрограмма "Развитие культуры в Пограничном муниципальном районе"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</si>
  <si>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</si>
  <si>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</si>
  <si>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</si>
  <si>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</si>
  <si>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</si>
  <si>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</si>
  <si>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2690093090</t>
  </si>
  <si>
    <t>0900000000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</si>
  <si>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</si>
  <si>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</si>
  <si>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</si>
  <si>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</si>
  <si>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</si>
  <si>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</si>
  <si>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</si>
  <si>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</si>
  <si>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</si>
  <si>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Мероприятия муниципальной программы "Развитие образования Пограничного муниципального района"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</si>
  <si>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</si>
  <si>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</si>
  <si>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</si>
  <si>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</si>
  <si>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</si>
  <si>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>2490000000</t>
  </si>
  <si>
    <t>2490020110</t>
  </si>
  <si>
    <t>2800000000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</si>
  <si>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</si>
  <si>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2890000000</t>
  </si>
  <si>
    <t>2890020160</t>
  </si>
  <si>
    <t>2560270250</t>
  </si>
  <si>
    <t>001</t>
  </si>
  <si>
    <t>002</t>
  </si>
  <si>
    <t>003</t>
  </si>
  <si>
    <t>Распределение</t>
  </si>
  <si>
    <t>№</t>
  </si>
  <si>
    <t>Наименование показателей</t>
  </si>
  <si>
    <t>#Н/Д</t>
  </si>
  <si>
    <t>Основное мероприятие "Организация физкультурно-оздоровительной работы"</t>
  </si>
  <si>
    <t>0900100000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</si>
  <si>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</si>
  <si>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</si>
  <si>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</si>
  <si>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7.1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</si>
  <si>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</si>
  <si>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</si>
  <si>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</si>
  <si>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9.1</t>
  </si>
  <si>
    <t>25100000000</t>
  </si>
  <si>
    <t>Основное мероприятие «Организация деятельности учреждений культуры»</t>
  </si>
  <si>
    <t>2510100000</t>
  </si>
  <si>
    <t>25200000000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</si>
  <si>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</si>
  <si>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</si>
  <si>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</si>
  <si>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</si>
  <si>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</si>
  <si>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10.1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</si>
  <si>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</si>
  <si>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</si>
  <si>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</si>
  <si>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</si>
  <si>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26200000000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</si>
  <si>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</si>
  <si>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</si>
  <si>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</si>
  <si>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</si>
  <si>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</si>
  <si>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</si>
  <si>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«Организация и обеспечение отдыха и оздоровления детей и подростков»</t>
  </si>
  <si>
    <t>2630200000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</si>
  <si>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</si>
  <si>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</si>
  <si>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Мероприятия муниципальной программы "Управление муниципальной собственностью Пограничного муниципального района"</t>
  </si>
  <si>
    <t>Перечисление взносов на капитальный ремонт многоквартирных домов</t>
  </si>
  <si>
    <t>Основное мероприятие "Антикризисные мероприятия"</t>
  </si>
  <si>
    <t>2560200000</t>
  </si>
  <si>
    <t>2110170010</t>
  </si>
  <si>
    <t>(рублей)</t>
  </si>
  <si>
    <t>Муниципальная программа "Развитие физической культуры и спорта в Пограничном муниципальном округе "</t>
  </si>
  <si>
    <t>1600000000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</si>
  <si>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</si>
  <si>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16001000000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</si>
  <si>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</si>
  <si>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</si>
  <si>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</si>
  <si>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"Модернизация дорожной сети в Пограничном муниципальном округе"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</si>
  <si>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</si>
  <si>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</t>
  </si>
  <si>
    <t>Расходы, направленные на обеспечение населения сельских территорий услугами ЖКХ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</si>
  <si>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</si>
  <si>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Обеспечение граждан твердым топливом (дровами) из средств местного бюджета</t>
  </si>
  <si>
    <t>21900S2620</t>
  </si>
  <si>
    <t>Муниципальная программа "Информационное общество Пограничного муниципального округа"</t>
  </si>
  <si>
    <t>Мероприятия муниципальной программы "Информационное общество Пограничного муниципального округа"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</si>
  <si>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</si>
  <si>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</si>
  <si>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</si>
  <si>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</si>
  <si>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</si>
  <si>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</si>
  <si>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</si>
  <si>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</si>
  <si>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2510400000</t>
  </si>
  <si>
    <t>Основное мероприятие "Укрепление материально-технической базы муниципальных учреждений</t>
  </si>
  <si>
    <t>Основное мероприятие «Укрепление материально-технической базы муниципальных учреждений»</t>
  </si>
  <si>
    <t>Основное мероприятие «Создание единого информационного поля"</t>
  </si>
  <si>
    <t>2530200000</t>
  </si>
  <si>
    <t>2560100000</t>
  </si>
  <si>
    <t>Муниципальная программа "Развитие образования Пограничного муниципального округа"</t>
  </si>
  <si>
    <t>2610300000</t>
  </si>
  <si>
    <t>Основное мероприятие «Укрепление материально-технической базы дошкольных образовательных учреждений»</t>
  </si>
  <si>
    <t>Основное мероприятие "Укрепление материально-технической базы образовательных учреждений"</t>
  </si>
  <si>
    <t>2620300000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</si>
  <si>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</si>
  <si>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</si>
  <si>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</si>
  <si>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 Благоустройство территории Пограничного муниципального округа "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</si>
  <si>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</si>
  <si>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</si>
  <si>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</si>
  <si>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</si>
  <si>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</si>
  <si>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2900100000</t>
  </si>
  <si>
    <t>Основное мероприятие "Благоустройство территорий"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</si>
  <si>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</si>
  <si>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</si>
  <si>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3000100000</t>
  </si>
  <si>
    <t>3100000000</t>
  </si>
  <si>
    <t>3100100000</t>
  </si>
  <si>
    <t>Основное мероприятие "Повышение комфортности проживания граждан"</t>
  </si>
  <si>
    <t>Обеспечение детей-сирот,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</si>
  <si>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1.1.1</t>
  </si>
  <si>
    <t>4.1.1</t>
  </si>
  <si>
    <t>7.2</t>
  </si>
  <si>
    <t>8.1</t>
  </si>
  <si>
    <t>8.2</t>
  </si>
  <si>
    <t>9</t>
  </si>
  <si>
    <t>10</t>
  </si>
  <si>
    <t>11</t>
  </si>
  <si>
    <t>12</t>
  </si>
  <si>
    <t>13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</si>
  <si>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</si>
  <si>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>2720120020</t>
  </si>
  <si>
    <t xml:space="preserve">Содержание и обслуживание казны Пограничного муниципального округа </t>
  </si>
  <si>
    <t>2740000000</t>
  </si>
  <si>
    <t>Основное мероприятие: "Создание условий для реализации детьми - сиротами права на обеспечение жилыми помещениями на территории Пограничного муниципального округа"</t>
  </si>
  <si>
    <t>2740100000</t>
  </si>
  <si>
    <t>27401M0820</t>
  </si>
  <si>
    <t xml:space="preserve">Сумма                </t>
  </si>
  <si>
    <t>11.1</t>
  </si>
  <si>
    <t>12.1</t>
  </si>
  <si>
    <t>13.1</t>
  </si>
  <si>
    <t>4</t>
  </si>
  <si>
    <t>5</t>
  </si>
  <si>
    <t>6</t>
  </si>
  <si>
    <t>7</t>
  </si>
  <si>
    <t>8</t>
  </si>
  <si>
    <t>Строительство и реконструкция (модернизация) объектов питьевого водоснабжения (НП)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</si>
  <si>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</si>
  <si>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</si>
  <si>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</si>
  <si>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</si>
  <si>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</si>
  <si>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</si>
  <si>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</si>
  <si>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</si>
  <si>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</si>
  <si>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</si>
  <si>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</si>
  <si>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</si>
  <si>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</si>
  <si>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</si>
  <si>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5.1.1</t>
  </si>
  <si>
    <t>Сохранение объектов культурного наследия</t>
  </si>
  <si>
    <t>2510170190</t>
  </si>
  <si>
    <t>2510200000</t>
  </si>
  <si>
    <t>Организация проведения культурных мероприятий</t>
  </si>
  <si>
    <t>2510220060</t>
  </si>
  <si>
    <t>Основное мероприятие «Обеспечение доступа граждан ПМО к культурным ценностям и участие в культурной жизни, реализация творческого потенциала населения»</t>
  </si>
  <si>
    <t>Мероприятия по проведению ремонтных работ (в т.ч. проектно-изыскательские  работы) муниципальных учреждений</t>
  </si>
  <si>
    <t>2510470150</t>
  </si>
  <si>
    <t>Основное мероприятие «Создание условий для развития и самореализации одаренных детей»</t>
  </si>
  <si>
    <t>2520200000</t>
  </si>
  <si>
    <t xml:space="preserve">003 </t>
  </si>
  <si>
    <t>2520300000</t>
  </si>
  <si>
    <t>Пополнение книжного фонда</t>
  </si>
  <si>
    <t>2530220060</t>
  </si>
  <si>
    <t>2530220090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</si>
  <si>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</si>
  <si>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</si>
  <si>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Мероприятия по обеспечению безопасности муниципальных учреждений</t>
  </si>
  <si>
    <t>2530420100</t>
  </si>
  <si>
    <t>Подпрограмма "Молодежная политика"</t>
  </si>
  <si>
    <t>2540000000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</si>
  <si>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</si>
  <si>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</si>
  <si>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Проведение мероприятий для детей и молодежи</t>
  </si>
  <si>
    <t>2540120070</t>
  </si>
  <si>
    <t>Подпрограмма "Доступная среда"</t>
  </si>
  <si>
    <t>2550000000</t>
  </si>
  <si>
    <t>Основное мероприятие "Мероприятия по адаптации приорететных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</si>
  <si>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2550100000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</si>
  <si>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</si>
  <si>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</si>
  <si>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9.1.1</t>
  </si>
  <si>
    <t>9.2</t>
  </si>
  <si>
    <t>9.2.1</t>
  </si>
  <si>
    <t>9.3</t>
  </si>
  <si>
    <t>Мероприятия, направленные на модернизацию дошкольного образования</t>
  </si>
  <si>
    <t>2610370120</t>
  </si>
  <si>
    <t>Основное мероприятие «Обеспечение безопасности в муниципальных учреждениях»</t>
  </si>
  <si>
    <t>2610400000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</si>
  <si>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</si>
  <si>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</si>
  <si>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</si>
  <si>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</si>
  <si>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</si>
  <si>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Основное мероприятие "Обеспечение безопасности в муниципальных учреждениях"</t>
  </si>
  <si>
    <t>2620400000</t>
  </si>
  <si>
    <t>2620420100</t>
  </si>
  <si>
    <t>Организация отдыха и занятости детей и подростков Пограничного муниципального района</t>
  </si>
  <si>
    <t>2630270110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</si>
  <si>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</si>
  <si>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</si>
  <si>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</si>
  <si>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</si>
  <si>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Основное мероприятие "Военно-патриотическое воспитание детей и молодежи"</t>
  </si>
  <si>
    <t>2630400000</t>
  </si>
  <si>
    <t>Мероприятия, направленные на военно-патриотическое воспитание детей и молодежи</t>
  </si>
  <si>
    <t>2630500000</t>
  </si>
  <si>
    <t>Мероприятия по обеспечению безопасности в муниципальных учреждениях</t>
  </si>
  <si>
    <t>2630520100</t>
  </si>
  <si>
    <t>Подпрограмма "Одаренные дети Пограничного муниципального округа"</t>
  </si>
  <si>
    <t>2640000000</t>
  </si>
  <si>
    <t>2640100000</t>
  </si>
  <si>
    <t>2640170140</t>
  </si>
  <si>
    <t>Научно-методические организационно-педагогические мероприятия</t>
  </si>
  <si>
    <t>2690070220</t>
  </si>
  <si>
    <t>Оценка недвижимости, признание прав и регулирование отношений по муниципальной собственности</t>
  </si>
  <si>
    <t>2720120010</t>
  </si>
  <si>
    <t>14</t>
  </si>
  <si>
    <t>14.1</t>
  </si>
  <si>
    <t xml:space="preserve">                                                                                                            Пограничного муниципального округа</t>
  </si>
  <si>
    <t>от 26.02.2021 № 66-МПА</t>
  </si>
  <si>
    <t>3400000000</t>
  </si>
  <si>
    <t>Подпрограмма "Разработка градостроительной документации Пограничного муниципального округа"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</si>
  <si>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</si>
  <si>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3410000000</t>
  </si>
  <si>
    <t>3410100000</t>
  </si>
  <si>
    <t>Мероприятия по разработке градостроительной документации</t>
  </si>
  <si>
    <t>3410140200</t>
  </si>
  <si>
    <t>29001S2360</t>
  </si>
  <si>
    <t>Федеральный проект "Современная школа"</t>
  </si>
  <si>
    <t>262E100000</t>
  </si>
  <si>
    <t>262E193140</t>
  </si>
  <si>
    <t>2520270140</t>
  </si>
  <si>
    <t>2510500000</t>
  </si>
  <si>
    <t>2510520100</t>
  </si>
  <si>
    <t>Основное мероприятие «Обеспечение безопасности в учреждениях культуры»</t>
  </si>
  <si>
    <t>Проведение мероприятий по выявлению и развитию одаренных детей</t>
  </si>
  <si>
    <t>Федеральный проект "Чистая вода"</t>
  </si>
  <si>
    <t>000</t>
  </si>
  <si>
    <t>211F500000</t>
  </si>
  <si>
    <t xml:space="preserve">Федеральный проект "Формирование комфортной городской среды"
</t>
  </si>
  <si>
    <t>310F200000</t>
  </si>
  <si>
    <t>2110192320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</si>
  <si>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</si>
  <si>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</si>
  <si>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21101S2320</t>
  </si>
  <si>
    <t>211F552432</t>
  </si>
  <si>
    <t>27401R0820</t>
  </si>
  <si>
    <t>Субвенции на  обеспечение оздоровления и отдыха детей (за исключением организации отдыха детей в каникулярное время)</t>
  </si>
  <si>
    <t>2530300000</t>
  </si>
  <si>
    <t>2530370150</t>
  </si>
  <si>
    <t>Развитие сети учреждений культурно-досугового типа (НП)</t>
  </si>
  <si>
    <t>251A155130</t>
  </si>
  <si>
    <t>Уборка несанкционированных мест захламления отходами</t>
  </si>
  <si>
    <t>2900120230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</si>
  <si>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</si>
  <si>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</si>
  <si>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</si>
  <si>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</si>
  <si>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</si>
  <si>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</si>
  <si>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</si>
  <si>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</si>
  <si>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</si>
  <si>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</si>
  <si>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</si>
  <si>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</si>
  <si>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3</t>
  </si>
  <si>
    <t>Муниципальная программа "Развитие муниципальной службы в Пограничном муниципальном округе"</t>
  </si>
  <si>
    <t>1400000000</t>
  </si>
  <si>
    <t>3.1.1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</si>
  <si>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</si>
  <si>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</si>
  <si>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</si>
  <si>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</si>
  <si>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2</t>
  </si>
  <si>
    <t>2.1.1</t>
  </si>
  <si>
    <t xml:space="preserve">                                                                                                                 к муниципальному правовому акту</t>
  </si>
  <si>
    <t>Муниципальная программа "Градостроительная деятельность на территории Пограничного муниципального округа"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</si>
  <si>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</si>
  <si>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</si>
  <si>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Основное мероприятие " Профилактические мероприятия, направленные на профилактику правонарушений среди несовершеннолетних"</t>
  </si>
  <si>
    <t>1100100000</t>
  </si>
  <si>
    <t>Мероприятия по профилактике  экстремизма, терроризма и правонарушений</t>
  </si>
  <si>
    <t>15</t>
  </si>
  <si>
    <t>10.1.1</t>
  </si>
  <si>
    <t>10.2</t>
  </si>
  <si>
    <t>10.2.1</t>
  </si>
  <si>
    <t>10.3</t>
  </si>
  <si>
    <t>Приобретение муниципальными учреждениями недвижимого и особо ценного движимого имущества</t>
  </si>
  <si>
    <t>2720170030</t>
  </si>
  <si>
    <t>6.1.1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</si>
  <si>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</si>
  <si>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</si>
  <si>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Муниципальная программа "Укрепление общественного здоровья населения Пограничного муниципального округа"</t>
  </si>
  <si>
    <t>16</t>
  </si>
  <si>
    <t>16.1</t>
  </si>
  <si>
    <t>Основное мероприятие "Формирование культуры здорового образа жизни и укрепление здоровья населения"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</si>
  <si>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</si>
  <si>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</si>
  <si>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3600100000</t>
  </si>
  <si>
    <t>3600000000</t>
  </si>
  <si>
    <t>26202R3040</t>
  </si>
  <si>
    <t>Обеспечение персонифицированного финансирования</t>
  </si>
  <si>
    <t>2630170090</t>
  </si>
  <si>
    <t>2520370150</t>
  </si>
  <si>
    <t>9.1.3</t>
  </si>
  <si>
    <t>9.1.2</t>
  </si>
  <si>
    <t>9.1.4</t>
  </si>
  <si>
    <t>9.2.2</t>
  </si>
  <si>
    <t>9.2.3</t>
  </si>
  <si>
    <t>9.3.1</t>
  </si>
  <si>
    <t>9.3.2</t>
  </si>
  <si>
    <t>9.3.3</t>
  </si>
  <si>
    <t>9.3.4</t>
  </si>
  <si>
    <t>9.4</t>
  </si>
  <si>
    <t>9.4.1</t>
  </si>
  <si>
    <t>9.5</t>
  </si>
  <si>
    <t>15.1</t>
  </si>
  <si>
    <t>Реализация проектов инициативного бюджетирования по направлению "Твой  проект" за счет средств местного бюджета</t>
  </si>
  <si>
    <t>17</t>
  </si>
  <si>
    <t>Муниципальная программа "Противодействие коррупции в Пограничном муниципальном округе"</t>
  </si>
  <si>
    <t>3500000000</t>
  </si>
  <si>
    <t>17.1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</si>
  <si>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</si>
  <si>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</si>
  <si>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</si>
  <si>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</si>
  <si>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земельных участков и на проведение кадастровых работ</t>
  </si>
  <si>
    <t>27201L5990</t>
  </si>
  <si>
    <t>Содействие развитию  молодежной политики на территории Пограничного муниципального округа</t>
  </si>
  <si>
    <t>2540120030</t>
  </si>
  <si>
    <t>Подпрограмма "Развитие информационных систем"</t>
  </si>
  <si>
    <t>18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</si>
  <si>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</si>
  <si>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</si>
  <si>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18.1</t>
  </si>
  <si>
    <t>Основное мероприятие "Поддержка и развитие общественных инициатив граждан"</t>
  </si>
  <si>
    <t>3700100000</t>
  </si>
  <si>
    <t>Реализация социально значимых проектов ТОС</t>
  </si>
  <si>
    <t>3700120340</t>
  </si>
  <si>
    <t>Муниципальная программа " Развитие малого и среднего предпринимательства в Пограничном муниципальном округе"</t>
  </si>
  <si>
    <t>Основное мероприятие "Финансовая поддержка субъектов малого и среднего предпринимательства"</t>
  </si>
  <si>
    <t>0100100000</t>
  </si>
  <si>
    <t>Организация и проведение мероприятий, направленные на поддержку малого и среднего предпринимательства</t>
  </si>
  <si>
    <t>0100140020</t>
  </si>
  <si>
    <t>7.1.1</t>
  </si>
  <si>
    <t>7.1.2</t>
  </si>
  <si>
    <t>9.5.1</t>
  </si>
  <si>
    <t>9.6</t>
  </si>
  <si>
    <t>9.6.1</t>
  </si>
  <si>
    <t>9.6.2</t>
  </si>
  <si>
    <t>10.1.2</t>
  </si>
  <si>
    <t>10.2.2</t>
  </si>
  <si>
    <t>10.1.3</t>
  </si>
  <si>
    <t>10.2.3</t>
  </si>
  <si>
    <t>10.1.4</t>
  </si>
  <si>
    <t>10.2.5</t>
  </si>
  <si>
    <t>10.2.6</t>
  </si>
  <si>
    <t>10.3.1</t>
  </si>
  <si>
    <t>10.3.2</t>
  </si>
  <si>
    <t>10.3.3</t>
  </si>
  <si>
    <t>10.3.4</t>
  </si>
  <si>
    <t>10.3.5</t>
  </si>
  <si>
    <t>10.4</t>
  </si>
  <si>
    <t>10.4.1</t>
  </si>
  <si>
    <t>10.5</t>
  </si>
  <si>
    <t>11.1.1</t>
  </si>
  <si>
    <t>11.2</t>
  </si>
  <si>
    <t>11.2.1</t>
  </si>
  <si>
    <t>11.3</t>
  </si>
  <si>
    <t>15.2</t>
  </si>
  <si>
    <t>19</t>
  </si>
  <si>
    <t>19.1</t>
  </si>
  <si>
    <t>20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</si>
  <si>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</si>
  <si>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</t>
  </si>
  <si>
    <t>20.1</t>
  </si>
  <si>
    <t xml:space="preserve">Основное мероприятие "Поддержка социально ориентированных некоммерческих организаций" </t>
  </si>
  <si>
    <t>3800100000</t>
  </si>
  <si>
    <t>3800120350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</si>
  <si>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</si>
  <si>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 xml:space="preserve"> бюджетных ассигнований  по муниципальным программам Пограничного муниципального округа на 2023 год и плановый период 2024 и 2025 годов</t>
  </si>
  <si>
    <t>Ведом-ство</t>
  </si>
  <si>
    <t>2023 год</t>
  </si>
  <si>
    <t>2024 год</t>
  </si>
  <si>
    <t>2025 год</t>
  </si>
  <si>
    <t>Подпрограмма" Обеспечение жилыми помещениями детей - сирот, детей, оставшихся без попечения родителей, лиц из числа- сирот и детей, оставшихся без попечения родителей"</t>
  </si>
  <si>
    <t>Проведение мероприятий по энергосбережению и повышению энергетической эффективности систем коммунальной инфраструктуры за счет средств краевого  бюджета</t>
  </si>
  <si>
    <t>3000192270</t>
  </si>
  <si>
    <t>Проведение мероприятий по энергосбережению и повышению энергетической эффективности систем коммунальной инфраструктуры за счет средств местного бюджета</t>
  </si>
  <si>
    <t>30001S2270</t>
  </si>
  <si>
    <t>Мероприятия по организации физкультурно-спортивной работы по месту жительства за счет средств краевого бюджета</t>
  </si>
  <si>
    <t>0900192190</t>
  </si>
  <si>
    <t>Мероприятия по организации физкультурно-спортивной работы по месту жительства за счет средств местного бюджета</t>
  </si>
  <si>
    <t>09001S2190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</si>
  <si>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</si>
  <si>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0900192230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</si>
  <si>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</si>
  <si>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09001S2230</t>
  </si>
  <si>
    <t>9.2.5</t>
  </si>
  <si>
    <t>Реализация мероприятий по модернизации муниципальных детских школ искусств по видам искусств (НП)</t>
  </si>
  <si>
    <t>252A155192</t>
  </si>
  <si>
    <t>252A100000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</si>
  <si>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</si>
  <si>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2530292540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</si>
  <si>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</si>
  <si>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25302S2540</t>
  </si>
  <si>
    <t>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</si>
  <si>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25104L2990</t>
  </si>
  <si>
    <t>Федеральный проект "Культурная среда"</t>
  </si>
  <si>
    <t>0100000000</t>
  </si>
  <si>
    <t>2720170250</t>
  </si>
  <si>
    <t>Анитикризисные мероприятия</t>
  </si>
  <si>
    <t>Муниципальная программа "Создание условий для развития туризма в Пограничном муниципальном округе"</t>
  </si>
  <si>
    <t>Основное мероприятие "Создание системы информирования туристов"</t>
  </si>
  <si>
    <t xml:space="preserve">Организация, проведение мероприятий направленные на развитие туризма </t>
  </si>
  <si>
    <t>3200000000</t>
  </si>
  <si>
    <t xml:space="preserve">3200100000 </t>
  </si>
  <si>
    <t>3200140110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</si>
  <si>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</si>
  <si>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Основное мероприятие " Укрепление международных, внешнеэкономических связей и приграничного сотрудничества" </t>
  </si>
  <si>
    <t xml:space="preserve">Мероприятия, проводимые Администрацией Пограничного муниципального округа </t>
  </si>
  <si>
    <t>3300000000</t>
  </si>
  <si>
    <t>3300140010</t>
  </si>
  <si>
    <t>3300100000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</si>
  <si>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</si>
  <si>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</si>
  <si>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Развитие сети учреждений культурно-досугового типа (НП) за счет средств местного бюджета</t>
  </si>
  <si>
    <t>251A1S5130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</si>
  <si>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краевого бюджета</t>
  </si>
  <si>
    <t>2610392020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</si>
  <si>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местного бюджета</t>
  </si>
  <si>
    <t>26103S2020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</si>
  <si>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</si>
  <si>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262EB51790</t>
  </si>
  <si>
    <t>Мероприятия по созданию единого  информационного поля</t>
  </si>
  <si>
    <t>2530220210</t>
  </si>
  <si>
    <t xml:space="preserve">    Приложение   4</t>
  </si>
  <si>
    <t>к муниципальному правовому акту</t>
  </si>
  <si>
    <t>Пограничного муниципального округа</t>
  </si>
  <si>
    <t>от  28.11.2022 № 163-МПА</t>
  </si>
  <si>
    <t>21</t>
  </si>
  <si>
    <t>21.1</t>
  </si>
  <si>
    <t>22</t>
  </si>
  <si>
    <t>22.1</t>
  </si>
  <si>
    <t>Обеспечение населения  услугами водоснабжения</t>
  </si>
  <si>
    <t>Мероприятия по обеспечению безопасности в  муниципальных учреждениях</t>
  </si>
  <si>
    <t xml:space="preserve">Руководство и управление в сфере установленных функций органов местного самоуправления Пограничного муниципального округа </t>
  </si>
  <si>
    <t>Антикризисные мероприятия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</si>
  <si>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</si>
  <si>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</si>
  <si>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 xml:space="preserve">Обеспечение деятельности подведомственных учреждений сферы образования </t>
  </si>
  <si>
    <t xml:space="preserve">Субвенции на компенсацию части платы, взимаемой с родителей (законных представителей) за присмотр  и уход за детьми, освающими образовательные программы дошкольного образования в организациях, осуществляющих образовательную деятельность 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</si>
  <si>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</t>
  </si>
  <si>
    <t>251A100000</t>
  </si>
  <si>
    <t>9.1.5</t>
  </si>
  <si>
    <t>Федеральный проект "Патриотическое воспитание граждан Российской Федерации"</t>
  </si>
  <si>
    <t>262EB 00000</t>
  </si>
  <si>
    <t>10.2.4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</si>
  <si>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</si>
  <si>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1100120120</t>
  </si>
  <si>
    <t>2630470130</t>
  </si>
  <si>
    <t>9.2.4</t>
  </si>
  <si>
    <t>Основное мероприятие "Обеспечение безопасности в учреждениях культуры"</t>
  </si>
  <si>
    <t>2520400000</t>
  </si>
  <si>
    <t>2520420100</t>
  </si>
  <si>
    <t>Мероприятия по землеустройству и землепользованию</t>
  </si>
  <si>
    <t>2720120150</t>
  </si>
  <si>
    <t>Приложение 4</t>
  </si>
  <si>
    <t>от 30.06.2023 № 185-МПА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</si>
</sst>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rgb="FF0070C0"/>
      <name val="Arial Cyr"/>
      <family val="2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i/>
      <sz val="10"/>
      <name val="Arial Cyr"/>
      <family val="2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7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28" fillId="0" borderId="16">
      <alignment horizontal="center" vertical="top" shrinkToFit="1"/>
    </xf>
  </cellStyleXfs>
  <cellXfs count="136">
    <xf numFmtId="0" fontId="0" fillId="0" borderId="0" xfId="0"/>
    <xf numFmtId="0" fontId="24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8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right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2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4" fontId="18" fillId="0" borderId="17" xfId="0" applyNumberFormat="1" applyFont="1" applyBorder="1" applyAlignment="1">
      <alignment horizontal="center" vertical="center" shrinkToFit="1"/>
    </xf>
    <xf numFmtId="4" fontId="26" fillId="0" borderId="10" xfId="0" applyNumberFormat="1" applyFont="1" applyBorder="1" applyAlignment="1">
      <alignment horizontal="center" vertical="center" shrinkToFit="1"/>
    </xf>
    <xf numFmtId="0" fontId="20" fillId="0" borderId="0" xfId="0" applyFont="1"/>
    <xf numFmtId="49" fontId="25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center" vertical="center" shrinkToFit="1"/>
    </xf>
    <xf numFmtId="49" fontId="25" fillId="0" borderId="10" xfId="0" applyNumberFormat="1" applyFont="1" applyBorder="1" applyAlignment="1">
      <alignment horizontal="center" vertical="center" shrinkToFit="1"/>
    </xf>
    <xf numFmtId="4" fontId="0" fillId="0" borderId="14" xfId="0" applyNumberFormat="1" applyBorder="1" applyAlignment="1">
      <alignment horizontal="right" vertical="top" shrinkToFit="1"/>
    </xf>
    <xf numFmtId="49" fontId="26" fillId="0" borderId="10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vertical="center" wrapText="1"/>
    </xf>
    <xf numFmtId="49" fontId="26" fillId="0" borderId="10" xfId="0" applyNumberFormat="1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left" vertical="center" wrapText="1"/>
    </xf>
    <xf numFmtId="4" fontId="18" fillId="0" borderId="0" xfId="0" applyNumberFormat="1" applyFont="1"/>
    <xf numFmtId="4" fontId="0" fillId="0" borderId="0" xfId="0" applyNumberFormat="1" applyAlignment="1">
      <alignment horizontal="right" vertical="top" shrinkToFit="1"/>
    </xf>
    <xf numFmtId="0" fontId="25" fillId="0" borderId="10" xfId="0" applyFont="1" applyBorder="1" applyAlignment="1">
      <alignment vertical="center" wrapText="1"/>
    </xf>
    <xf numFmtId="4" fontId="27" fillId="0" borderId="0" xfId="0" applyNumberFormat="1" applyFont="1" applyAlignment="1">
      <alignment horizontal="right" vertical="top" shrinkToFit="1"/>
    </xf>
    <xf numFmtId="4" fontId="27" fillId="0" borderId="14" xfId="0" applyNumberFormat="1" applyFont="1" applyBorder="1" applyAlignment="1">
      <alignment horizontal="right" vertical="top" shrinkToFit="1"/>
    </xf>
    <xf numFmtId="0" fontId="26" fillId="0" borderId="10" xfId="0" applyFont="1" applyBorder="1" applyAlignment="1">
      <alignment horizontal="left" vertical="center" wrapText="1"/>
    </xf>
    <xf numFmtId="4" fontId="33" fillId="0" borderId="0" xfId="0" applyNumberFormat="1" applyFont="1" applyAlignment="1">
      <alignment horizontal="right" vertical="top" shrinkToFit="1"/>
    </xf>
    <xf numFmtId="4" fontId="33" fillId="0" borderId="14" xfId="0" applyNumberFormat="1" applyFont="1" applyBorder="1" applyAlignment="1">
      <alignment horizontal="right" vertical="top" shrinkToFit="1"/>
    </xf>
    <xf numFmtId="49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vertical="center" wrapText="1"/>
    </xf>
    <xf numFmtId="0" fontId="18" fillId="0" borderId="0" xfId="0" applyFont="1"/>
    <xf numFmtId="49" fontId="25" fillId="0" borderId="10" xfId="0" applyNumberFormat="1" applyFont="1" applyBorder="1" applyAlignment="1">
      <alignment horizontal="left" vertical="center" wrapText="1"/>
    </xf>
    <xf numFmtId="0" fontId="30" fillId="0" borderId="0" xfId="0" applyFont="1"/>
    <xf numFmtId="49" fontId="18" fillId="0" borderId="10" xfId="0" applyNumberFormat="1" applyFont="1" applyBorder="1" applyAlignment="1">
      <alignment horizontal="left" vertical="center" wrapText="1"/>
    </xf>
    <xf numFmtId="49" fontId="26" fillId="0" borderId="10" xfId="0" applyNumberFormat="1" applyFont="1" applyBorder="1" applyAlignment="1">
      <alignment horizontal="left" vertical="center" wrapText="1"/>
    </xf>
    <xf numFmtId="4" fontId="0" fillId="0" borderId="0" xfId="0" applyNumberFormat="1"/>
    <xf numFmtId="49" fontId="18" fillId="0" borderId="10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26" fillId="0" borderId="10" xfId="0" applyNumberFormat="1" applyFont="1" applyBorder="1" applyAlignment="1">
      <alignment horizontal="center"/>
    </xf>
    <xf numFmtId="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4" fontId="26" fillId="0" borderId="0" xfId="0" applyNumberFormat="1" applyFont="1" applyAlignment="1">
      <alignment horizontal="center" vertical="center" shrinkToFit="1"/>
    </xf>
    <xf numFmtId="4" fontId="26" fillId="0" borderId="20" xfId="0" applyNumberFormat="1" applyFont="1" applyBorder="1" applyAlignment="1">
      <alignment horizontal="center" vertical="center" shrinkToFit="1"/>
    </xf>
    <xf numFmtId="4" fontId="18" fillId="0" borderId="0" xfId="0" applyNumberFormat="1" applyFont="1" applyAlignment="1">
      <alignment horizontal="center" vertical="center" shrinkToFit="1"/>
    </xf>
    <xf numFmtId="0" fontId="25" fillId="0" borderId="15" xfId="0" applyFont="1" applyBorder="1" applyAlignment="1">
      <alignment vertical="center" wrapText="1"/>
    </xf>
    <xf numFmtId="0" fontId="26" fillId="0" borderId="13" xfId="0" applyFont="1" applyBorder="1" applyAlignment="1">
      <alignment vertical="center" wrapText="1"/>
    </xf>
    <xf numFmtId="49" fontId="26" fillId="0" borderId="13" xfId="18" applyNumberFormat="1" applyFont="1" applyBorder="1" applyAlignment="1">
      <alignment horizontal="center" vertical="center" wrapText="1" shrinkToFit="1"/>
    </xf>
    <xf numFmtId="49" fontId="18" fillId="0" borderId="10" xfId="18" applyNumberFormat="1" applyFont="1" applyBorder="1" applyAlignment="1">
      <alignment horizontal="center" vertical="center" wrapText="1" shrinkToFit="1"/>
    </xf>
    <xf numFmtId="0" fontId="18" fillId="0" borderId="10" xfId="0" applyFont="1" applyBorder="1" applyAlignment="1">
      <alignment vertical="top" wrapText="1"/>
    </xf>
    <xf numFmtId="0" fontId="25" fillId="0" borderId="10" xfId="0" applyFont="1" applyBorder="1" applyAlignment="1">
      <alignment horizontal="left" vertical="center" wrapText="1" shrinkToFit="1"/>
    </xf>
    <xf numFmtId="0" fontId="18" fillId="0" borderId="10" xfId="0" applyFont="1" applyBorder="1" applyAlignment="1">
      <alignment horizontal="left" vertical="center" wrapText="1" shrinkToFit="1"/>
    </xf>
    <xf numFmtId="0" fontId="18" fillId="0" borderId="10" xfId="0" applyFont="1" applyBorder="1" applyAlignment="1">
      <alignment vertical="center" wrapText="1" shrinkToFit="1"/>
    </xf>
    <xf numFmtId="49" fontId="25" fillId="0" borderId="10" xfId="0" applyNumberFormat="1" applyFont="1" applyBorder="1" applyAlignment="1">
      <alignment horizontal="center"/>
    </xf>
    <xf numFmtId="0" fontId="25" fillId="0" borderId="10" xfId="0" applyFont="1" applyBorder="1" applyAlignment="1">
      <alignment vertical="center" wrapText="1" shrinkToFit="1"/>
    </xf>
    <xf numFmtId="0" fontId="26" fillId="0" borderId="10" xfId="0" applyFont="1" applyBorder="1" applyAlignment="1">
      <alignment vertical="center" wrapText="1" shrinkToFit="1"/>
    </xf>
    <xf numFmtId="0" fontId="26" fillId="0" borderId="10" xfId="0" applyFont="1" applyBorder="1" applyAlignment="1">
      <alignment horizontal="left" wrapText="1" shrinkToFit="1"/>
    </xf>
    <xf numFmtId="0" fontId="31" fillId="0" borderId="0" xfId="0" applyFont="1"/>
    <xf numFmtId="0" fontId="25" fillId="0" borderId="10" xfId="0" applyFont="1" applyBorder="1" applyAlignment="1">
      <alignment vertical="top" wrapText="1"/>
    </xf>
    <xf numFmtId="0" fontId="27" fillId="0" borderId="10" xfId="0" applyFont="1" applyBorder="1"/>
    <xf numFmtId="0" fontId="29" fillId="0" borderId="10" xfId="0" applyFont="1" applyBorder="1" applyAlignment="1">
      <alignment horizontal="left"/>
    </xf>
    <xf numFmtId="0" fontId="29" fillId="0" borderId="10" xfId="0" applyFont="1" applyBorder="1" applyAlignment="1">
      <alignment horizontal="right"/>
    </xf>
    <xf numFmtId="0" fontId="27" fillId="0" borderId="0" xfId="0" applyFont="1"/>
    <xf numFmtId="4" fontId="35" fillId="0" borderId="14" xfId="0" applyNumberFormat="1" applyFont="1" applyBorder="1" applyAlignment="1">
      <alignment horizontal="right" vertical="top" shrinkToFit="1"/>
    </xf>
    <xf numFmtId="4" fontId="36" fillId="0" borderId="14" xfId="0" applyNumberFormat="1" applyFont="1" applyBorder="1" applyAlignment="1">
      <alignment horizontal="right" vertical="top" shrinkToFit="1"/>
    </xf>
    <xf numFmtId="49" fontId="34" fillId="0" borderId="10" xfId="0" applyNumberFormat="1" applyFont="1" applyBorder="1" applyAlignment="1">
      <alignment horizontal="center" vertical="center"/>
    </xf>
    <xf numFmtId="49" fontId="25" fillId="0" borderId="10" xfId="18" applyNumberFormat="1" applyFont="1" applyBorder="1" applyAlignment="1">
      <alignment horizontal="center" vertical="center" wrapText="1" shrinkToFit="1"/>
    </xf>
    <xf numFmtId="49" fontId="26" fillId="0" borderId="10" xfId="18" applyNumberFormat="1" applyFont="1" applyBorder="1" applyAlignment="1">
      <alignment horizontal="center" vertical="center" wrapText="1" shrinkToFit="1"/>
    </xf>
    <xf numFmtId="0" fontId="25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38" fillId="0" borderId="10" xfId="0" applyFont="1" applyBorder="1" applyAlignment="1">
      <alignment horizontal="left" vertical="center" wrapText="1"/>
    </xf>
    <xf numFmtId="0" fontId="38" fillId="0" borderId="1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" fontId="25" fillId="0" borderId="17" xfId="0" applyNumberFormat="1" applyFont="1" applyBorder="1" applyAlignment="1">
      <alignment horizontal="center" vertical="center" shrinkToFit="1"/>
    </xf>
    <xf numFmtId="4" fontId="26" fillId="0" borderId="17" xfId="0" applyNumberFormat="1" applyFont="1" applyBorder="1" applyAlignment="1">
      <alignment horizontal="center" vertical="center" shrinkToFit="1"/>
    </xf>
    <xf numFmtId="4" fontId="18" fillId="0" borderId="22" xfId="0" applyNumberFormat="1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4" fontId="25" fillId="0" borderId="22" xfId="0" applyNumberFormat="1" applyFont="1" applyBorder="1" applyAlignment="1">
      <alignment horizontal="center" vertical="center" shrinkToFit="1"/>
    </xf>
    <xf numFmtId="4" fontId="26" fillId="0" borderId="22" xfId="0" applyNumberFormat="1" applyFont="1" applyBorder="1" applyAlignment="1">
      <alignment horizontal="center" vertical="center" shrinkToFit="1"/>
    </xf>
    <xf numFmtId="4" fontId="29" fillId="0" borderId="22" xfId="0" applyNumberFormat="1" applyFont="1" applyBorder="1" applyAlignment="1">
      <alignment horizontal="right" vertical="top" shrinkToFit="1"/>
    </xf>
    <xf numFmtId="0" fontId="24" fillId="0" borderId="14" xfId="0" applyFont="1" applyBorder="1" applyAlignment="1">
      <alignment horizontal="center" vertical="center" wrapText="1"/>
    </xf>
    <xf numFmtId="4" fontId="39" fillId="0" borderId="10" xfId="0" applyNumberFormat="1" applyFont="1" applyBorder="1" applyAlignment="1">
      <alignment horizontal="center" vertical="center" shrinkToFit="1"/>
    </xf>
    <xf numFmtId="4" fontId="40" fillId="0" borderId="10" xfId="0" applyNumberFormat="1" applyFont="1" applyBorder="1" applyAlignment="1">
      <alignment horizontal="center" vertical="center" shrinkToFit="1"/>
    </xf>
    <xf numFmtId="4" fontId="34" fillId="0" borderId="10" xfId="0" applyNumberFormat="1" applyFont="1" applyBorder="1" applyAlignment="1">
      <alignment horizontal="center" vertical="center" shrinkToFit="1"/>
    </xf>
    <xf numFmtId="0" fontId="18" fillId="15" borderId="10" xfId="0" applyFont="1" applyFill="1" applyBorder="1" applyAlignment="1">
      <alignment horizontal="left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4" fontId="25" fillId="0" borderId="22" xfId="0" applyNumberFormat="1" applyFont="1" applyBorder="1" applyAlignment="1">
      <alignment horizontal="center" vertical="center" wrapText="1"/>
    </xf>
    <xf numFmtId="4" fontId="26" fillId="0" borderId="22" xfId="0" applyNumberFormat="1" applyFont="1" applyBorder="1" applyAlignment="1">
      <alignment horizontal="center" vertical="center" wrapText="1"/>
    </xf>
    <xf numFmtId="4" fontId="18" fillId="0" borderId="19" xfId="0" applyNumberFormat="1" applyFont="1" applyBorder="1" applyAlignment="1">
      <alignment horizontal="center" vertical="center" shrinkToFit="1"/>
    </xf>
    <xf numFmtId="4" fontId="18" fillId="16" borderId="17" xfId="0" applyNumberFormat="1" applyFont="1" applyFill="1" applyBorder="1" applyAlignment="1">
      <alignment horizontal="center" vertical="center" shrinkToFit="1"/>
    </xf>
    <xf numFmtId="4" fontId="18" fillId="16" borderId="18" xfId="0" applyNumberFormat="1" applyFont="1" applyFill="1" applyBorder="1" applyAlignment="1">
      <alignment horizontal="center" vertical="center" shrinkToFit="1"/>
    </xf>
    <xf numFmtId="4" fontId="18" fillId="16" borderId="22" xfId="0" applyNumberFormat="1" applyFont="1" applyFill="1" applyBorder="1" applyAlignment="1">
      <alignment horizontal="center" vertical="center" shrinkToFit="1"/>
    </xf>
    <xf numFmtId="4" fontId="18" fillId="16" borderId="22" xfId="0" applyNumberFormat="1" applyFont="1" applyFill="1" applyBorder="1" applyAlignment="1">
      <alignment horizontal="center" vertical="center" wrapText="1"/>
    </xf>
    <xf numFmtId="4" fontId="0" fillId="0" borderId="14" xfId="0" applyNumberFormat="1" applyFont="1" applyBorder="1" applyAlignment="1">
      <alignment horizontal="right" vertical="top" shrinkToFit="1"/>
    </xf>
    <xf numFmtId="4" fontId="0" fillId="0" borderId="0" xfId="0" applyNumberFormat="1" applyBorder="1" applyAlignment="1">
      <alignment horizontal="right" vertical="top" shrinkToFit="1"/>
    </xf>
    <xf numFmtId="4" fontId="18" fillId="16" borderId="21" xfId="0" applyNumberFormat="1" applyFont="1" applyFill="1" applyBorder="1" applyAlignment="1">
      <alignment horizontal="center" vertical="center" shrinkToFit="1"/>
    </xf>
    <xf numFmtId="4" fontId="18" fillId="16" borderId="20" xfId="0" applyNumberFormat="1" applyFont="1" applyFill="1" applyBorder="1" applyAlignment="1">
      <alignment horizontal="center" vertical="center" shrinkToFit="1"/>
    </xf>
    <xf numFmtId="0" fontId="21" fillId="0" borderId="0" xfId="0" applyFont="1"/>
    <xf numFmtId="4" fontId="25" fillId="15" borderId="22" xfId="0" applyNumberFormat="1" applyFont="1" applyFill="1" applyBorder="1" applyAlignment="1">
      <alignment horizontal="center" vertical="center" wrapText="1"/>
    </xf>
    <xf numFmtId="4" fontId="25" fillId="15" borderId="22" xfId="0" applyNumberFormat="1" applyFont="1" applyFill="1" applyBorder="1" applyAlignment="1">
      <alignment horizontal="center" vertical="center" shrinkToFit="1"/>
    </xf>
    <xf numFmtId="4" fontId="25" fillId="15" borderId="17" xfId="0" applyNumberFormat="1" applyFont="1" applyFill="1" applyBorder="1" applyAlignment="1">
      <alignment horizontal="center" vertical="center" shrinkToFit="1"/>
    </xf>
    <xf numFmtId="4" fontId="18" fillId="15" borderId="22" xfId="0" applyNumberFormat="1" applyFont="1" applyFill="1" applyBorder="1" applyAlignment="1">
      <alignment horizontal="center" vertical="center" shrinkToFit="1"/>
    </xf>
    <xf numFmtId="4" fontId="26" fillId="15" borderId="22" xfId="0" applyNumberFormat="1" applyFont="1" applyFill="1" applyBorder="1" applyAlignment="1">
      <alignment horizontal="center" vertical="center" shrinkToFit="1"/>
    </xf>
    <xf numFmtId="4" fontId="18" fillId="0" borderId="22" xfId="0" applyNumberFormat="1" applyFont="1" applyFill="1" applyBorder="1" applyAlignment="1">
      <alignment horizontal="center" vertical="center" shrinkToFit="1"/>
    </xf>
    <xf numFmtId="4" fontId="25" fillId="0" borderId="22" xfId="0" applyNumberFormat="1" applyFont="1" applyFill="1" applyBorder="1" applyAlignment="1">
      <alignment horizontal="center" vertical="center" shrinkToFit="1"/>
    </xf>
    <xf numFmtId="4" fontId="26" fillId="15" borderId="20" xfId="0" applyNumberFormat="1" applyFont="1" applyFill="1" applyBorder="1" applyAlignment="1">
      <alignment horizontal="center" vertical="center" shrinkToFit="1"/>
    </xf>
    <xf numFmtId="4" fontId="34" fillId="16" borderId="22" xfId="0" applyNumberFormat="1" applyFont="1" applyFill="1" applyBorder="1" applyAlignment="1">
      <alignment horizontal="center" vertical="center" shrinkToFit="1"/>
    </xf>
    <xf numFmtId="49" fontId="18" fillId="16" borderId="10" xfId="0" applyNumberFormat="1" applyFont="1" applyFill="1" applyBorder="1" applyAlignment="1">
      <alignment horizontal="center" vertical="center" shrinkToFit="1"/>
    </xf>
    <xf numFmtId="49" fontId="26" fillId="16" borderId="10" xfId="0" applyNumberFormat="1" applyFont="1" applyFill="1" applyBorder="1" applyAlignment="1">
      <alignment horizontal="center" vertical="center" shrinkToFit="1"/>
    </xf>
    <xf numFmtId="4" fontId="34" fillId="16" borderId="20" xfId="0" applyNumberFormat="1" applyFont="1" applyFill="1" applyBorder="1" applyAlignment="1">
      <alignment horizontal="center" vertical="center" shrinkToFit="1"/>
    </xf>
    <xf numFmtId="4" fontId="34" fillId="16" borderId="21" xfId="0" applyNumberFormat="1" applyFont="1" applyFill="1" applyBorder="1" applyAlignment="1">
      <alignment horizontal="center" vertical="center" shrinkToFit="1"/>
    </xf>
    <xf numFmtId="4" fontId="26" fillId="15" borderId="0" xfId="0" applyNumberFormat="1" applyFont="1" applyFill="1" applyBorder="1" applyAlignment="1">
      <alignment horizontal="center" vertical="center" shrinkToFit="1"/>
    </xf>
    <xf numFmtId="4" fontId="26" fillId="15" borderId="10" xfId="0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9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23" fillId="0" borderId="0" xfId="0" applyFont="1" applyAlignment="1">
      <alignment horizontal="center" wrapText="1"/>
    </xf>
    <xf numFmtId="0" fontId="21" fillId="0" borderId="0" xfId="18" applyFont="1" applyAlignment="1">
      <alignment horizontal="right"/>
    </xf>
    <xf numFmtId="0" fontId="2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8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9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</cellXfs>
  <cellStyles count="26">
    <cellStyle name="ex69" xfId="25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1"/>
  <sheetViews>
    <sheetView tabSelected="1" topLeftCell="A2" zoomScaleNormal="100" workbookViewId="0">
      <selection activeCell="B8" sqref="B8:M8"/>
    </sheetView>
  </sheetViews>
  <sheetFormatPr defaultRowHeight="12.75" outlineLevelRow="1" x14ac:dyDescent="0.2"/>
  <cols>
    <col min="1" max="1" width="7.140625" customWidth="1"/>
    <col min="2" max="2" width="66.28515625" customWidth="1"/>
    <col min="3" max="3" width="7.7109375" customWidth="1"/>
    <col min="4" max="4" width="12.28515625" customWidth="1"/>
    <col min="5" max="10" width="0" hidden="1" customWidth="1"/>
    <col min="11" max="13" width="12.7109375" customWidth="1"/>
    <col min="14" max="14" width="12" customWidth="1"/>
    <col min="15" max="15" width="13.42578125" bestFit="1" customWidth="1"/>
    <col min="16" max="16" width="11.7109375" bestFit="1" customWidth="1"/>
    <col min="17" max="17" width="10" bestFit="1" customWidth="1"/>
  </cols>
  <sheetData>
    <row r="2" spans="1:15" ht="15.75" x14ac:dyDescent="0.25">
      <c r="K2" s="104"/>
      <c r="L2" s="120" t="s">
        <v>526</v>
      </c>
      <c r="M2" s="120"/>
    </row>
    <row r="3" spans="1:15" ht="15.75" x14ac:dyDescent="0.25">
      <c r="K3" s="120" t="s">
        <v>496</v>
      </c>
      <c r="L3" s="120"/>
      <c r="M3" s="120"/>
    </row>
    <row r="4" spans="1:15" ht="15.75" x14ac:dyDescent="0.25">
      <c r="K4" s="120" t="s">
        <v>497</v>
      </c>
      <c r="L4" s="120"/>
      <c r="M4" s="120"/>
    </row>
    <row r="5" spans="1:15" ht="15.75" x14ac:dyDescent="0.25">
      <c r="K5" s="123" t="s">
        <v>527</v>
      </c>
      <c r="L5" s="124"/>
      <c r="M5" s="124"/>
    </row>
    <row r="6" spans="1:15" ht="18.75" x14ac:dyDescent="0.3">
      <c r="K6" s="7"/>
      <c r="L6" s="121"/>
      <c r="M6" s="122"/>
    </row>
    <row r="7" spans="1:15" ht="18.75" customHeight="1" x14ac:dyDescent="0.25">
      <c r="B7" s="8"/>
      <c r="C7" s="9"/>
      <c r="D7" s="126" t="s">
        <v>495</v>
      </c>
      <c r="E7" s="126"/>
      <c r="F7" s="126"/>
      <c r="G7" s="126"/>
      <c r="H7" s="126"/>
      <c r="I7" s="126"/>
      <c r="J7" s="126"/>
      <c r="K7" s="126"/>
      <c r="L7" s="126"/>
      <c r="M7" s="126"/>
      <c r="N7" s="9"/>
    </row>
    <row r="8" spans="1:15" ht="18.75" customHeight="1" x14ac:dyDescent="0.25">
      <c r="B8" s="126" t="s">
        <v>334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9"/>
    </row>
    <row r="9" spans="1:15" ht="17.25" customHeight="1" x14ac:dyDescent="0.25">
      <c r="B9" s="126" t="s">
        <v>276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</row>
    <row r="10" spans="1:15" ht="15.75" hidden="1" x14ac:dyDescent="0.25">
      <c r="B10" s="8"/>
      <c r="C10" s="126" t="s">
        <v>277</v>
      </c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9"/>
    </row>
    <row r="11" spans="1:15" ht="15.75" x14ac:dyDescent="0.25">
      <c r="D11" s="10"/>
      <c r="E11" s="10"/>
      <c r="F11" s="10"/>
      <c r="G11" s="10"/>
      <c r="H11" s="10"/>
      <c r="I11" s="10"/>
      <c r="J11" s="10"/>
      <c r="K11" s="120" t="s">
        <v>498</v>
      </c>
      <c r="L11" s="128"/>
      <c r="M11" s="128"/>
      <c r="N11" s="10"/>
      <c r="O11" s="10"/>
    </row>
    <row r="13" spans="1:15" s="13" customFormat="1" ht="20.25" customHeight="1" x14ac:dyDescent="0.3">
      <c r="A13" s="127" t="s">
        <v>67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5" ht="37.5" customHeight="1" x14ac:dyDescent="0.3">
      <c r="A14" s="125" t="s">
        <v>439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</row>
    <row r="15" spans="1:15" x14ac:dyDescent="0.2">
      <c r="B15" s="1"/>
      <c r="C15" s="1"/>
      <c r="D15" s="1"/>
      <c r="E15" s="4"/>
      <c r="F15" s="4"/>
      <c r="G15" s="4"/>
      <c r="H15" s="4"/>
      <c r="I15" s="4"/>
      <c r="J15" s="4"/>
      <c r="K15" s="2"/>
      <c r="L15" s="2"/>
      <c r="M15" s="2" t="s">
        <v>111</v>
      </c>
    </row>
    <row r="16" spans="1:15" ht="32.25" customHeight="1" x14ac:dyDescent="0.2">
      <c r="A16" s="129" t="s">
        <v>68</v>
      </c>
      <c r="B16" s="131" t="s">
        <v>69</v>
      </c>
      <c r="C16" s="131" t="s">
        <v>440</v>
      </c>
      <c r="D16" s="131" t="s">
        <v>0</v>
      </c>
      <c r="E16" s="5" t="s">
        <v>70</v>
      </c>
      <c r="F16" s="6" t="s">
        <v>70</v>
      </c>
      <c r="G16" s="6" t="s">
        <v>70</v>
      </c>
      <c r="H16" s="6" t="s">
        <v>70</v>
      </c>
      <c r="I16" s="6" t="s">
        <v>70</v>
      </c>
      <c r="J16" s="82" t="s">
        <v>70</v>
      </c>
      <c r="K16" s="133" t="s">
        <v>182</v>
      </c>
      <c r="L16" s="134"/>
      <c r="M16" s="135"/>
    </row>
    <row r="17" spans="1:15" ht="32.25" customHeight="1" x14ac:dyDescent="0.2">
      <c r="A17" s="130"/>
      <c r="B17" s="132"/>
      <c r="C17" s="132"/>
      <c r="D17" s="132"/>
      <c r="E17" s="87"/>
      <c r="F17" s="87"/>
      <c r="G17" s="87"/>
      <c r="H17" s="87"/>
      <c r="I17" s="87"/>
      <c r="J17" s="87"/>
      <c r="K17" s="83" t="s">
        <v>441</v>
      </c>
      <c r="L17" s="83" t="s">
        <v>442</v>
      </c>
      <c r="M17" s="83" t="s">
        <v>443</v>
      </c>
    </row>
    <row r="18" spans="1:15" ht="32.25" customHeight="1" x14ac:dyDescent="0.2">
      <c r="A18" s="70">
        <v>1</v>
      </c>
      <c r="B18" s="72" t="s">
        <v>398</v>
      </c>
      <c r="C18" s="71"/>
      <c r="D18" s="92" t="s">
        <v>468</v>
      </c>
      <c r="E18" s="76"/>
      <c r="F18" s="76"/>
      <c r="G18" s="76"/>
      <c r="H18" s="76"/>
      <c r="I18" s="76"/>
      <c r="J18" s="76"/>
      <c r="K18" s="105">
        <f t="shared" ref="K18:M19" si="0">K19</f>
        <v>50000</v>
      </c>
      <c r="L18" s="93">
        <f t="shared" si="0"/>
        <v>50000</v>
      </c>
      <c r="M18" s="93">
        <f t="shared" si="0"/>
        <v>50000</v>
      </c>
    </row>
    <row r="19" spans="1:15" ht="32.25" customHeight="1" x14ac:dyDescent="0.2">
      <c r="A19" s="19" t="s">
        <v>165</v>
      </c>
      <c r="B19" s="74" t="s">
        <v>399</v>
      </c>
      <c r="C19" s="75"/>
      <c r="D19" s="21" t="s">
        <v>400</v>
      </c>
      <c r="E19" s="77"/>
      <c r="F19" s="77"/>
      <c r="G19" s="77"/>
      <c r="H19" s="77"/>
      <c r="I19" s="77"/>
      <c r="J19" s="77"/>
      <c r="K19" s="94">
        <f t="shared" si="0"/>
        <v>50000</v>
      </c>
      <c r="L19" s="94">
        <f t="shared" si="0"/>
        <v>50000</v>
      </c>
      <c r="M19" s="94">
        <f t="shared" si="0"/>
        <v>50000</v>
      </c>
    </row>
    <row r="20" spans="1:15" ht="32.25" customHeight="1" x14ac:dyDescent="0.2">
      <c r="A20" s="3"/>
      <c r="B20" s="73" t="s">
        <v>401</v>
      </c>
      <c r="C20" s="16" t="s">
        <v>64</v>
      </c>
      <c r="D20" s="16" t="s">
        <v>402</v>
      </c>
      <c r="E20" s="78"/>
      <c r="F20" s="78"/>
      <c r="G20" s="78"/>
      <c r="H20" s="78"/>
      <c r="I20" s="78"/>
      <c r="J20" s="78"/>
      <c r="K20" s="99">
        <v>50000</v>
      </c>
      <c r="L20" s="99">
        <v>50000</v>
      </c>
      <c r="M20" s="99">
        <v>50000</v>
      </c>
    </row>
    <row r="21" spans="1:15" ht="31.5" customHeight="1" outlineLevel="1" x14ac:dyDescent="0.2">
      <c r="A21" s="14" t="s">
        <v>332</v>
      </c>
      <c r="B21" s="15" t="s">
        <v>112</v>
      </c>
      <c r="C21" s="16"/>
      <c r="D21" s="17" t="s">
        <v>41</v>
      </c>
      <c r="E21" s="18"/>
      <c r="F21" s="18"/>
      <c r="G21" s="18"/>
      <c r="H21" s="18"/>
      <c r="I21" s="18"/>
      <c r="J21" s="18"/>
      <c r="K21" s="106">
        <f>K22</f>
        <v>17018271.940000001</v>
      </c>
      <c r="L21" s="84">
        <f>L22</f>
        <v>643122.21</v>
      </c>
      <c r="M21" s="84">
        <f>M22</f>
        <v>581336.49</v>
      </c>
    </row>
    <row r="22" spans="1:15" ht="28.5" customHeight="1" outlineLevel="1" x14ac:dyDescent="0.2">
      <c r="A22" s="19" t="s">
        <v>333</v>
      </c>
      <c r="B22" s="20" t="s">
        <v>71</v>
      </c>
      <c r="C22" s="21"/>
      <c r="D22" s="21" t="s">
        <v>72</v>
      </c>
      <c r="E22" s="18"/>
      <c r="F22" s="18"/>
      <c r="G22" s="18"/>
      <c r="H22" s="18"/>
      <c r="I22" s="18"/>
      <c r="J22" s="18"/>
      <c r="K22" s="85">
        <f>K25+K23+K24+K26+K27+K28+K29+K30</f>
        <v>17018271.940000001</v>
      </c>
      <c r="L22" s="85">
        <f>L25+L23+L24+L26+L27+L28+L29+L30</f>
        <v>643122.21</v>
      </c>
      <c r="M22" s="85">
        <f>M25+M23+M24+M26+M27+M28+M29+M30</f>
        <v>581336.49</v>
      </c>
    </row>
    <row r="23" spans="1:15" ht="28.5" customHeight="1" outlineLevel="1" x14ac:dyDescent="0.2">
      <c r="A23" s="19"/>
      <c r="B23" s="22" t="s">
        <v>202</v>
      </c>
      <c r="C23" s="16" t="s">
        <v>64</v>
      </c>
      <c r="D23" s="16" t="s">
        <v>203</v>
      </c>
      <c r="E23" s="18"/>
      <c r="F23" s="18"/>
      <c r="G23" s="18"/>
      <c r="H23" s="18"/>
      <c r="I23" s="18"/>
      <c r="J23" s="18"/>
      <c r="K23" s="98">
        <v>825000</v>
      </c>
      <c r="L23" s="98">
        <v>390995</v>
      </c>
      <c r="M23" s="98">
        <v>328993</v>
      </c>
    </row>
    <row r="24" spans="1:15" ht="28.5" customHeight="1" outlineLevel="1" x14ac:dyDescent="0.2">
      <c r="A24" s="19"/>
      <c r="B24" s="22" t="s">
        <v>202</v>
      </c>
      <c r="C24" s="16" t="s">
        <v>65</v>
      </c>
      <c r="D24" s="16" t="s">
        <v>203</v>
      </c>
      <c r="E24" s="18"/>
      <c r="F24" s="18"/>
      <c r="G24" s="18"/>
      <c r="H24" s="18"/>
      <c r="I24" s="18"/>
      <c r="J24" s="18"/>
      <c r="K24" s="113">
        <v>853037</v>
      </c>
      <c r="L24" s="98">
        <v>150000</v>
      </c>
      <c r="M24" s="98">
        <v>150000</v>
      </c>
    </row>
    <row r="25" spans="1:15" ht="28.5" customHeight="1" outlineLevel="1" x14ac:dyDescent="0.2">
      <c r="A25" s="19"/>
      <c r="B25" s="22" t="s">
        <v>204</v>
      </c>
      <c r="C25" s="16" t="s">
        <v>64</v>
      </c>
      <c r="D25" s="16" t="s">
        <v>205</v>
      </c>
      <c r="E25" s="18"/>
      <c r="F25" s="18"/>
      <c r="G25" s="18"/>
      <c r="H25" s="18"/>
      <c r="I25" s="18"/>
      <c r="J25" s="18"/>
      <c r="K25" s="98">
        <v>12870663.32</v>
      </c>
      <c r="L25" s="98">
        <v>0</v>
      </c>
      <c r="M25" s="98">
        <v>0</v>
      </c>
      <c r="O25" s="23"/>
    </row>
    <row r="26" spans="1:15" ht="28.5" customHeight="1" outlineLevel="1" x14ac:dyDescent="0.2">
      <c r="A26" s="19"/>
      <c r="B26" s="22" t="s">
        <v>204</v>
      </c>
      <c r="C26" s="16" t="s">
        <v>65</v>
      </c>
      <c r="D26" s="16" t="s">
        <v>205</v>
      </c>
      <c r="E26" s="18"/>
      <c r="F26" s="18"/>
      <c r="G26" s="18"/>
      <c r="H26" s="18"/>
      <c r="I26" s="18"/>
      <c r="J26" s="18"/>
      <c r="K26" s="98">
        <v>1125000</v>
      </c>
      <c r="L26" s="98">
        <v>0</v>
      </c>
      <c r="M26" s="98">
        <v>0</v>
      </c>
      <c r="O26" s="23"/>
    </row>
    <row r="27" spans="1:15" ht="28.5" customHeight="1" outlineLevel="1" x14ac:dyDescent="0.2">
      <c r="A27" s="19"/>
      <c r="B27" s="22" t="s">
        <v>449</v>
      </c>
      <c r="C27" s="16" t="s">
        <v>64</v>
      </c>
      <c r="D27" s="16" t="s">
        <v>450</v>
      </c>
      <c r="E27" s="24"/>
      <c r="F27" s="18"/>
      <c r="G27" s="18"/>
      <c r="H27" s="18"/>
      <c r="I27" s="18"/>
      <c r="J27" s="18"/>
      <c r="K27" s="96">
        <v>112589.47</v>
      </c>
      <c r="L27" s="96">
        <v>99063.21</v>
      </c>
      <c r="M27" s="96">
        <v>99273.49</v>
      </c>
    </row>
    <row r="28" spans="1:15" ht="33" customHeight="1" outlineLevel="1" x14ac:dyDescent="0.2">
      <c r="A28" s="19"/>
      <c r="B28" s="22" t="s">
        <v>451</v>
      </c>
      <c r="C28" s="16" t="s">
        <v>64</v>
      </c>
      <c r="D28" s="16" t="s">
        <v>452</v>
      </c>
      <c r="E28" s="24"/>
      <c r="F28" s="18"/>
      <c r="G28" s="18"/>
      <c r="H28" s="18"/>
      <c r="I28" s="18"/>
      <c r="J28" s="18"/>
      <c r="K28" s="96">
        <v>3482.15</v>
      </c>
      <c r="L28" s="96">
        <v>3064</v>
      </c>
      <c r="M28" s="96">
        <v>3070</v>
      </c>
    </row>
    <row r="29" spans="1:15" ht="42" customHeight="1" outlineLevel="1" x14ac:dyDescent="0.2">
      <c r="A29" s="19"/>
      <c r="B29" s="22" t="s">
        <v>453</v>
      </c>
      <c r="C29" s="16" t="s">
        <v>64</v>
      </c>
      <c r="D29" s="16" t="s">
        <v>454</v>
      </c>
      <c r="E29" s="24"/>
      <c r="F29" s="18"/>
      <c r="G29" s="18"/>
      <c r="H29" s="18"/>
      <c r="I29" s="18"/>
      <c r="J29" s="18"/>
      <c r="K29" s="96">
        <v>1191645</v>
      </c>
      <c r="L29" s="96">
        <v>0</v>
      </c>
      <c r="M29" s="96">
        <v>0</v>
      </c>
    </row>
    <row r="30" spans="1:15" ht="41.25" customHeight="1" outlineLevel="1" x14ac:dyDescent="0.2">
      <c r="A30" s="19"/>
      <c r="B30" s="22" t="s">
        <v>455</v>
      </c>
      <c r="C30" s="16" t="s">
        <v>64</v>
      </c>
      <c r="D30" s="16" t="s">
        <v>456</v>
      </c>
      <c r="E30" s="24"/>
      <c r="F30" s="18"/>
      <c r="G30" s="18"/>
      <c r="H30" s="18"/>
      <c r="I30" s="18"/>
      <c r="J30" s="18"/>
      <c r="K30" s="96">
        <v>36855</v>
      </c>
      <c r="L30" s="96">
        <v>0</v>
      </c>
      <c r="M30" s="96">
        <v>0</v>
      </c>
    </row>
    <row r="31" spans="1:15" ht="29.25" customHeight="1" outlineLevel="1" x14ac:dyDescent="0.2">
      <c r="A31" s="14" t="s">
        <v>324</v>
      </c>
      <c r="B31" s="25" t="s">
        <v>336</v>
      </c>
      <c r="C31" s="16"/>
      <c r="D31" s="17" t="s">
        <v>337</v>
      </c>
      <c r="E31" s="26"/>
      <c r="F31" s="27"/>
      <c r="G31" s="27"/>
      <c r="H31" s="27"/>
      <c r="I31" s="27"/>
      <c r="J31" s="27"/>
      <c r="K31" s="107">
        <f t="shared" ref="K31:M32" si="1">K32</f>
        <v>50000</v>
      </c>
      <c r="L31" s="79">
        <f t="shared" si="1"/>
        <v>0</v>
      </c>
      <c r="M31" s="79">
        <f t="shared" si="1"/>
        <v>0</v>
      </c>
    </row>
    <row r="32" spans="1:15" ht="29.25" customHeight="1" outlineLevel="1" x14ac:dyDescent="0.2">
      <c r="A32" s="19" t="s">
        <v>327</v>
      </c>
      <c r="B32" s="28" t="s">
        <v>338</v>
      </c>
      <c r="C32" s="21"/>
      <c r="D32" s="21" t="s">
        <v>339</v>
      </c>
      <c r="E32" s="29"/>
      <c r="F32" s="30"/>
      <c r="G32" s="30"/>
      <c r="H32" s="30"/>
      <c r="I32" s="30"/>
      <c r="J32" s="30"/>
      <c r="K32" s="80">
        <f t="shared" si="1"/>
        <v>50000</v>
      </c>
      <c r="L32" s="80">
        <f t="shared" si="1"/>
        <v>0</v>
      </c>
      <c r="M32" s="80">
        <f t="shared" si="1"/>
        <v>0</v>
      </c>
    </row>
    <row r="33" spans="1:17" ht="29.25" customHeight="1" outlineLevel="1" x14ac:dyDescent="0.2">
      <c r="A33" s="31"/>
      <c r="B33" s="32" t="s">
        <v>340</v>
      </c>
      <c r="C33" s="16" t="s">
        <v>64</v>
      </c>
      <c r="D33" s="16" t="s">
        <v>518</v>
      </c>
      <c r="E33" s="24"/>
      <c r="F33" s="18"/>
      <c r="G33" s="18"/>
      <c r="H33" s="18"/>
      <c r="I33" s="18"/>
      <c r="J33" s="18"/>
      <c r="K33" s="96">
        <v>50000</v>
      </c>
      <c r="L33" s="96">
        <v>0</v>
      </c>
      <c r="M33" s="96">
        <v>0</v>
      </c>
    </row>
    <row r="34" spans="1:17" ht="29.25" customHeight="1" outlineLevel="1" x14ac:dyDescent="0.2">
      <c r="A34" s="14" t="s">
        <v>186</v>
      </c>
      <c r="B34" s="25" t="s">
        <v>325</v>
      </c>
      <c r="C34" s="17"/>
      <c r="D34" s="17" t="s">
        <v>326</v>
      </c>
      <c r="E34" s="26"/>
      <c r="F34" s="27"/>
      <c r="G34" s="27"/>
      <c r="H34" s="27"/>
      <c r="I34" s="27"/>
      <c r="J34" s="27"/>
      <c r="K34" s="107">
        <f t="shared" ref="K34:M35" si="2">K35</f>
        <v>200000</v>
      </c>
      <c r="L34" s="79">
        <f t="shared" si="2"/>
        <v>200000</v>
      </c>
      <c r="M34" s="79">
        <f t="shared" si="2"/>
        <v>200000</v>
      </c>
    </row>
    <row r="35" spans="1:17" ht="29.25" customHeight="1" outlineLevel="1" x14ac:dyDescent="0.2">
      <c r="A35" s="19" t="s">
        <v>166</v>
      </c>
      <c r="B35" s="20" t="s">
        <v>328</v>
      </c>
      <c r="C35" s="21"/>
      <c r="D35" s="21" t="s">
        <v>329</v>
      </c>
      <c r="E35" s="29"/>
      <c r="F35" s="30"/>
      <c r="G35" s="30"/>
      <c r="H35" s="30"/>
      <c r="I35" s="30"/>
      <c r="J35" s="30"/>
      <c r="K35" s="80">
        <f t="shared" si="2"/>
        <v>200000</v>
      </c>
      <c r="L35" s="80">
        <f t="shared" si="2"/>
        <v>200000</v>
      </c>
      <c r="M35" s="80">
        <f t="shared" si="2"/>
        <v>200000</v>
      </c>
    </row>
    <row r="36" spans="1:17" ht="29.25" customHeight="1" outlineLevel="1" x14ac:dyDescent="0.2">
      <c r="A36" s="31"/>
      <c r="B36" s="32" t="s">
        <v>331</v>
      </c>
      <c r="C36" s="16" t="s">
        <v>64</v>
      </c>
      <c r="D36" s="16" t="s">
        <v>330</v>
      </c>
      <c r="E36" s="24"/>
      <c r="F36" s="18"/>
      <c r="G36" s="18"/>
      <c r="H36" s="18"/>
      <c r="I36" s="18"/>
      <c r="J36" s="18"/>
      <c r="K36" s="96">
        <v>200000</v>
      </c>
      <c r="L36" s="96">
        <v>200000</v>
      </c>
      <c r="M36" s="96">
        <v>200000</v>
      </c>
    </row>
    <row r="37" spans="1:17" ht="44.25" customHeight="1" outlineLevel="1" x14ac:dyDescent="0.2">
      <c r="A37" s="14" t="s">
        <v>187</v>
      </c>
      <c r="B37" s="25" t="s">
        <v>118</v>
      </c>
      <c r="C37" s="17"/>
      <c r="D37" s="17" t="s">
        <v>113</v>
      </c>
      <c r="E37" s="88" t="e">
        <f>E38</f>
        <v>#REF!</v>
      </c>
      <c r="F37" s="66"/>
      <c r="G37" s="66"/>
      <c r="H37" s="66"/>
      <c r="I37" s="66"/>
      <c r="J37" s="66"/>
      <c r="K37" s="107">
        <f t="shared" ref="K37:M38" si="3">K38</f>
        <v>1513000</v>
      </c>
      <c r="L37" s="79">
        <f t="shared" si="3"/>
        <v>500000</v>
      </c>
      <c r="M37" s="79">
        <f t="shared" si="3"/>
        <v>500000</v>
      </c>
    </row>
    <row r="38" spans="1:17" ht="39.75" customHeight="1" outlineLevel="1" x14ac:dyDescent="0.2">
      <c r="A38" s="19" t="s">
        <v>206</v>
      </c>
      <c r="B38" s="28" t="s">
        <v>114</v>
      </c>
      <c r="C38" s="21"/>
      <c r="D38" s="21" t="s">
        <v>115</v>
      </c>
      <c r="E38" s="89" t="e">
        <f>E39+#REF!</f>
        <v>#REF!</v>
      </c>
      <c r="F38" s="66"/>
      <c r="G38" s="66"/>
      <c r="H38" s="66"/>
      <c r="I38" s="66"/>
      <c r="J38" s="66"/>
      <c r="K38" s="95">
        <f t="shared" si="3"/>
        <v>1513000</v>
      </c>
      <c r="L38" s="95">
        <f t="shared" si="3"/>
        <v>500000</v>
      </c>
      <c r="M38" s="95">
        <f t="shared" si="3"/>
        <v>500000</v>
      </c>
    </row>
    <row r="39" spans="1:17" ht="39.75" customHeight="1" outlineLevel="1" x14ac:dyDescent="0.2">
      <c r="A39" s="67"/>
      <c r="B39" s="22" t="s">
        <v>116</v>
      </c>
      <c r="C39" s="16" t="s">
        <v>64</v>
      </c>
      <c r="D39" s="16" t="s">
        <v>117</v>
      </c>
      <c r="E39" s="90">
        <v>1912.51</v>
      </c>
      <c r="F39" s="66"/>
      <c r="G39" s="66"/>
      <c r="H39" s="66"/>
      <c r="I39" s="66"/>
      <c r="J39" s="66"/>
      <c r="K39" s="97">
        <v>1513000</v>
      </c>
      <c r="L39" s="97">
        <v>500000</v>
      </c>
      <c r="M39" s="97">
        <v>500000</v>
      </c>
    </row>
    <row r="40" spans="1:17" ht="32.25" customHeight="1" outlineLevel="1" x14ac:dyDescent="0.2">
      <c r="A40" s="14" t="s">
        <v>188</v>
      </c>
      <c r="B40" s="15" t="s">
        <v>119</v>
      </c>
      <c r="C40" s="17"/>
      <c r="D40" s="17" t="s">
        <v>7</v>
      </c>
      <c r="E40" s="18"/>
      <c r="F40" s="18"/>
      <c r="G40" s="18"/>
      <c r="H40" s="18"/>
      <c r="I40" s="18"/>
      <c r="J40" s="18"/>
      <c r="K40" s="106">
        <f>K41</f>
        <v>21697566</v>
      </c>
      <c r="L40" s="84">
        <f>L41</f>
        <v>10963230</v>
      </c>
      <c r="M40" s="84">
        <f>M41</f>
        <v>8398171</v>
      </c>
    </row>
    <row r="41" spans="1:17" ht="32.25" customHeight="1" outlineLevel="1" x14ac:dyDescent="0.2">
      <c r="A41" s="19" t="s">
        <v>348</v>
      </c>
      <c r="B41" s="28" t="s">
        <v>73</v>
      </c>
      <c r="C41" s="21"/>
      <c r="D41" s="21" t="s">
        <v>74</v>
      </c>
      <c r="E41" s="18"/>
      <c r="F41" s="18"/>
      <c r="G41" s="18"/>
      <c r="H41" s="18"/>
      <c r="I41" s="18"/>
      <c r="J41" s="18"/>
      <c r="K41" s="85">
        <f>K42</f>
        <v>21697566</v>
      </c>
      <c r="L41" s="85">
        <f t="shared" ref="L41:M41" si="4">L42</f>
        <v>10963230</v>
      </c>
      <c r="M41" s="85">
        <f t="shared" si="4"/>
        <v>8398171</v>
      </c>
    </row>
    <row r="42" spans="1:17" ht="21" customHeight="1" outlineLevel="1" x14ac:dyDescent="0.2">
      <c r="A42" s="31"/>
      <c r="B42" s="22" t="s">
        <v>75</v>
      </c>
      <c r="C42" s="16" t="s">
        <v>64</v>
      </c>
      <c r="D42" s="16" t="s">
        <v>8</v>
      </c>
      <c r="E42" s="18"/>
      <c r="F42" s="18"/>
      <c r="G42" s="18"/>
      <c r="H42" s="18"/>
      <c r="I42" s="18"/>
      <c r="J42" s="18"/>
      <c r="K42" s="98">
        <v>21697566</v>
      </c>
      <c r="L42" s="98">
        <v>10963230</v>
      </c>
      <c r="M42" s="98">
        <v>8398171</v>
      </c>
      <c r="O42" s="23"/>
      <c r="P42" s="23"/>
      <c r="Q42" s="33"/>
    </row>
    <row r="43" spans="1:17" ht="40.5" customHeight="1" outlineLevel="1" x14ac:dyDescent="0.2">
      <c r="A43" s="14" t="s">
        <v>189</v>
      </c>
      <c r="B43" s="34" t="s">
        <v>120</v>
      </c>
      <c r="C43" s="17"/>
      <c r="D43" s="17" t="s">
        <v>9</v>
      </c>
      <c r="E43" s="18"/>
      <c r="F43" s="18"/>
      <c r="G43" s="18"/>
      <c r="H43" s="18"/>
      <c r="I43" s="18"/>
      <c r="J43" s="18"/>
      <c r="K43" s="106">
        <f>K52+K44</f>
        <v>58252773.280000001</v>
      </c>
      <c r="L43" s="84">
        <f>L52+L44</f>
        <v>370000</v>
      </c>
      <c r="M43" s="84">
        <f>M52+M44</f>
        <v>370000</v>
      </c>
      <c r="Q43" s="35"/>
    </row>
    <row r="44" spans="1:17" ht="28.5" customHeight="1" outlineLevel="1" x14ac:dyDescent="0.2">
      <c r="A44" s="31" t="s">
        <v>76</v>
      </c>
      <c r="B44" s="36" t="s">
        <v>121</v>
      </c>
      <c r="C44" s="16"/>
      <c r="D44" s="16" t="s">
        <v>10</v>
      </c>
      <c r="E44" s="18"/>
      <c r="F44" s="18"/>
      <c r="G44" s="18"/>
      <c r="H44" s="18"/>
      <c r="I44" s="18"/>
      <c r="J44" s="18"/>
      <c r="K44" s="81">
        <f>K47+K45</f>
        <v>56510467.450000003</v>
      </c>
      <c r="L44" s="81">
        <f>L47+L45</f>
        <v>370000</v>
      </c>
      <c r="M44" s="81">
        <f>M47+M45</f>
        <v>370000</v>
      </c>
    </row>
    <row r="45" spans="1:17" ht="28.5" customHeight="1" outlineLevel="1" x14ac:dyDescent="0.2">
      <c r="A45" s="19" t="s">
        <v>403</v>
      </c>
      <c r="B45" s="20" t="s">
        <v>294</v>
      </c>
      <c r="C45" s="21" t="s">
        <v>295</v>
      </c>
      <c r="D45" s="21" t="s">
        <v>296</v>
      </c>
      <c r="E45" s="30"/>
      <c r="F45" s="30"/>
      <c r="G45" s="30"/>
      <c r="H45" s="30"/>
      <c r="I45" s="30"/>
      <c r="J45" s="30"/>
      <c r="K45" s="85">
        <f>K46</f>
        <v>6711506.4500000002</v>
      </c>
      <c r="L45" s="85">
        <f>L46</f>
        <v>0</v>
      </c>
      <c r="M45" s="85">
        <f>M46</f>
        <v>0</v>
      </c>
    </row>
    <row r="46" spans="1:17" ht="28.5" customHeight="1" outlineLevel="1" x14ac:dyDescent="0.2">
      <c r="A46" s="14"/>
      <c r="B46" s="32" t="s">
        <v>191</v>
      </c>
      <c r="C46" s="16" t="s">
        <v>64</v>
      </c>
      <c r="D46" s="16" t="s">
        <v>303</v>
      </c>
      <c r="E46" s="18"/>
      <c r="F46" s="18"/>
      <c r="G46" s="18"/>
      <c r="H46" s="18"/>
      <c r="I46" s="18"/>
      <c r="J46" s="18"/>
      <c r="K46" s="98">
        <v>6711506.4500000002</v>
      </c>
      <c r="L46" s="98">
        <v>0</v>
      </c>
      <c r="M46" s="98">
        <v>0</v>
      </c>
      <c r="O46" s="23"/>
    </row>
    <row r="47" spans="1:17" ht="33" customHeight="1" outlineLevel="1" x14ac:dyDescent="0.2">
      <c r="A47" s="19" t="s">
        <v>404</v>
      </c>
      <c r="B47" s="37" t="s">
        <v>77</v>
      </c>
      <c r="C47" s="21"/>
      <c r="D47" s="21" t="s">
        <v>78</v>
      </c>
      <c r="E47" s="18"/>
      <c r="F47" s="18"/>
      <c r="G47" s="18"/>
      <c r="H47" s="18"/>
      <c r="I47" s="18"/>
      <c r="J47" s="18"/>
      <c r="K47" s="85">
        <f>K49+K48+K50+K51</f>
        <v>49798961</v>
      </c>
      <c r="L47" s="85">
        <f t="shared" ref="L47:M47" si="5">L49+L48+L50+L51</f>
        <v>370000</v>
      </c>
      <c r="M47" s="85">
        <f t="shared" si="5"/>
        <v>370000</v>
      </c>
    </row>
    <row r="48" spans="1:17" ht="33" customHeight="1" outlineLevel="1" x14ac:dyDescent="0.2">
      <c r="A48" s="19"/>
      <c r="B48" s="36" t="s">
        <v>503</v>
      </c>
      <c r="C48" s="16" t="s">
        <v>64</v>
      </c>
      <c r="D48" s="16" t="s">
        <v>47</v>
      </c>
      <c r="E48" s="18"/>
      <c r="F48" s="18"/>
      <c r="G48" s="18"/>
      <c r="H48" s="18"/>
      <c r="I48" s="18"/>
      <c r="J48" s="18"/>
      <c r="K48" s="113">
        <v>28534691</v>
      </c>
      <c r="L48" s="98">
        <v>0</v>
      </c>
      <c r="M48" s="98">
        <v>0</v>
      </c>
      <c r="O48" s="38"/>
    </row>
    <row r="49" spans="1:15" ht="28.5" customHeight="1" outlineLevel="1" x14ac:dyDescent="0.2">
      <c r="A49" s="14"/>
      <c r="B49" s="32" t="s">
        <v>122</v>
      </c>
      <c r="C49" s="16" t="s">
        <v>64</v>
      </c>
      <c r="D49" s="16" t="s">
        <v>110</v>
      </c>
      <c r="E49" s="18"/>
      <c r="F49" s="18"/>
      <c r="G49" s="18"/>
      <c r="H49" s="18"/>
      <c r="I49" s="18"/>
      <c r="J49" s="18"/>
      <c r="K49" s="98">
        <v>370000</v>
      </c>
      <c r="L49" s="98">
        <v>370000</v>
      </c>
      <c r="M49" s="98">
        <v>370000</v>
      </c>
    </row>
    <row r="50" spans="1:15" ht="47.25" customHeight="1" outlineLevel="1" x14ac:dyDescent="0.2">
      <c r="A50" s="14"/>
      <c r="B50" s="32" t="s">
        <v>300</v>
      </c>
      <c r="C50" s="16" t="s">
        <v>64</v>
      </c>
      <c r="D50" s="16" t="s">
        <v>299</v>
      </c>
      <c r="E50" s="18"/>
      <c r="F50" s="18"/>
      <c r="G50" s="18"/>
      <c r="H50" s="18"/>
      <c r="I50" s="18"/>
      <c r="J50" s="18"/>
      <c r="K50" s="98">
        <v>20267441.899999999</v>
      </c>
      <c r="L50" s="98">
        <v>0</v>
      </c>
      <c r="M50" s="98">
        <v>0</v>
      </c>
    </row>
    <row r="51" spans="1:15" ht="47.25" customHeight="1" outlineLevel="1" x14ac:dyDescent="0.2">
      <c r="A51" s="14"/>
      <c r="B51" s="32" t="s">
        <v>301</v>
      </c>
      <c r="C51" s="16" t="s">
        <v>64</v>
      </c>
      <c r="D51" s="16" t="s">
        <v>302</v>
      </c>
      <c r="E51" s="18"/>
      <c r="F51" s="18"/>
      <c r="G51" s="18"/>
      <c r="H51" s="18"/>
      <c r="I51" s="18"/>
      <c r="J51" s="18"/>
      <c r="K51" s="98">
        <v>626828.1</v>
      </c>
      <c r="L51" s="98">
        <v>0</v>
      </c>
      <c r="M51" s="98">
        <v>0</v>
      </c>
    </row>
    <row r="52" spans="1:15" ht="45" customHeight="1" outlineLevel="1" x14ac:dyDescent="0.2">
      <c r="A52" s="31" t="s">
        <v>167</v>
      </c>
      <c r="B52" s="36" t="s">
        <v>123</v>
      </c>
      <c r="C52" s="16"/>
      <c r="D52" s="16" t="s">
        <v>48</v>
      </c>
      <c r="E52" s="18"/>
      <c r="F52" s="18"/>
      <c r="G52" s="18"/>
      <c r="H52" s="18"/>
      <c r="I52" s="18"/>
      <c r="J52" s="18"/>
      <c r="K52" s="81">
        <f>K54+K53</f>
        <v>1742305.8299999998</v>
      </c>
      <c r="L52" s="81">
        <f>L54+L53</f>
        <v>0</v>
      </c>
      <c r="M52" s="81">
        <f>M54+M53</f>
        <v>0</v>
      </c>
    </row>
    <row r="53" spans="1:15" ht="33" customHeight="1" outlineLevel="1" x14ac:dyDescent="0.2">
      <c r="A53" s="31"/>
      <c r="B53" s="36" t="s">
        <v>192</v>
      </c>
      <c r="C53" s="16" t="s">
        <v>64</v>
      </c>
      <c r="D53" s="16" t="s">
        <v>193</v>
      </c>
      <c r="E53" s="18"/>
      <c r="F53" s="18"/>
      <c r="G53" s="18"/>
      <c r="H53" s="18"/>
      <c r="I53" s="18"/>
      <c r="J53" s="18"/>
      <c r="K53" s="98">
        <v>1690036.66</v>
      </c>
      <c r="L53" s="98">
        <v>0</v>
      </c>
      <c r="M53" s="98">
        <v>0</v>
      </c>
    </row>
    <row r="54" spans="1:15" ht="23.25" customHeight="1" outlineLevel="1" x14ac:dyDescent="0.2">
      <c r="A54" s="39"/>
      <c r="B54" s="36" t="s">
        <v>124</v>
      </c>
      <c r="C54" s="16" t="s">
        <v>64</v>
      </c>
      <c r="D54" s="16" t="s">
        <v>125</v>
      </c>
      <c r="E54" s="18"/>
      <c r="F54" s="18"/>
      <c r="G54" s="18"/>
      <c r="H54" s="18"/>
      <c r="I54" s="18"/>
      <c r="J54" s="18"/>
      <c r="K54" s="98">
        <v>52269.17</v>
      </c>
      <c r="L54" s="98">
        <v>0</v>
      </c>
      <c r="M54" s="98">
        <v>0</v>
      </c>
    </row>
    <row r="55" spans="1:15" ht="33" customHeight="1" outlineLevel="1" x14ac:dyDescent="0.2">
      <c r="A55" s="14" t="s">
        <v>190</v>
      </c>
      <c r="B55" s="25" t="s">
        <v>126</v>
      </c>
      <c r="C55" s="17"/>
      <c r="D55" s="17" t="s">
        <v>5</v>
      </c>
      <c r="E55" s="18"/>
      <c r="F55" s="18"/>
      <c r="G55" s="18"/>
      <c r="H55" s="18"/>
      <c r="I55" s="18"/>
      <c r="J55" s="18"/>
      <c r="K55" s="106">
        <f>K58+K56</f>
        <v>11603160</v>
      </c>
      <c r="L55" s="84">
        <f>L58+L56</f>
        <v>9935690</v>
      </c>
      <c r="M55" s="84">
        <f>M58+M56</f>
        <v>9935690</v>
      </c>
    </row>
    <row r="56" spans="1:15" ht="18" customHeight="1" outlineLevel="1" x14ac:dyDescent="0.2">
      <c r="A56" s="31" t="s">
        <v>168</v>
      </c>
      <c r="B56" s="32" t="s">
        <v>389</v>
      </c>
      <c r="C56" s="16"/>
      <c r="D56" s="16" t="s">
        <v>128</v>
      </c>
      <c r="E56" s="66"/>
      <c r="F56" s="66"/>
      <c r="G56" s="66"/>
      <c r="H56" s="66"/>
      <c r="I56" s="66"/>
      <c r="J56" s="66"/>
      <c r="K56" s="81">
        <f>K57</f>
        <v>7453940</v>
      </c>
      <c r="L56" s="81">
        <f>L57</f>
        <v>5786470</v>
      </c>
      <c r="M56" s="81">
        <f>M57</f>
        <v>5786470</v>
      </c>
    </row>
    <row r="57" spans="1:15" ht="33" customHeight="1" outlineLevel="1" x14ac:dyDescent="0.2">
      <c r="A57" s="14"/>
      <c r="B57" s="32" t="s">
        <v>129</v>
      </c>
      <c r="C57" s="16" t="s">
        <v>64</v>
      </c>
      <c r="D57" s="16" t="s">
        <v>130</v>
      </c>
      <c r="E57" s="66"/>
      <c r="F57" s="66"/>
      <c r="G57" s="66"/>
      <c r="H57" s="66"/>
      <c r="I57" s="66"/>
      <c r="J57" s="66"/>
      <c r="K57" s="113">
        <v>7453940</v>
      </c>
      <c r="L57" s="98">
        <v>5786470</v>
      </c>
      <c r="M57" s="98">
        <v>5786470</v>
      </c>
      <c r="O57" s="38"/>
    </row>
    <row r="58" spans="1:15" ht="29.85" customHeight="1" outlineLevel="1" x14ac:dyDescent="0.2">
      <c r="A58" s="31" t="s">
        <v>169</v>
      </c>
      <c r="B58" s="22" t="s">
        <v>127</v>
      </c>
      <c r="C58" s="16"/>
      <c r="D58" s="16" t="s">
        <v>57</v>
      </c>
      <c r="E58" s="18"/>
      <c r="F58" s="18"/>
      <c r="G58" s="18"/>
      <c r="H58" s="18"/>
      <c r="I58" s="18"/>
      <c r="J58" s="18"/>
      <c r="K58" s="81">
        <f>K59</f>
        <v>4149220</v>
      </c>
      <c r="L58" s="81">
        <f t="shared" ref="L58:M58" si="6">L59</f>
        <v>4149220</v>
      </c>
      <c r="M58" s="81">
        <f t="shared" si="6"/>
        <v>4149220</v>
      </c>
    </row>
    <row r="59" spans="1:15" ht="27.75" customHeight="1" outlineLevel="1" x14ac:dyDescent="0.2">
      <c r="A59" s="31"/>
      <c r="B59" s="22" t="s">
        <v>2</v>
      </c>
      <c r="C59" s="16" t="s">
        <v>64</v>
      </c>
      <c r="D59" s="16" t="s">
        <v>58</v>
      </c>
      <c r="E59" s="18"/>
      <c r="F59" s="18"/>
      <c r="G59" s="18"/>
      <c r="H59" s="18"/>
      <c r="I59" s="18"/>
      <c r="J59" s="18"/>
      <c r="K59" s="98">
        <v>4149220</v>
      </c>
      <c r="L59" s="98">
        <v>4149220</v>
      </c>
      <c r="M59" s="98">
        <v>4149220</v>
      </c>
    </row>
    <row r="60" spans="1:15" ht="36" customHeight="1" outlineLevel="1" x14ac:dyDescent="0.2">
      <c r="A60" s="14" t="s">
        <v>170</v>
      </c>
      <c r="B60" s="34" t="s">
        <v>131</v>
      </c>
      <c r="C60" s="17"/>
      <c r="D60" s="17" t="s">
        <v>27</v>
      </c>
      <c r="E60" s="18"/>
      <c r="F60" s="18"/>
      <c r="G60" s="18"/>
      <c r="H60" s="18"/>
      <c r="I60" s="18"/>
      <c r="J60" s="18"/>
      <c r="K60" s="106">
        <f>K61+K79+K90+K110+K103+K107</f>
        <v>185629940.15000001</v>
      </c>
      <c r="L60" s="106">
        <f>L61+L79+L90+L110+L103+L107</f>
        <v>117363771.73999999</v>
      </c>
      <c r="M60" s="106">
        <f>M61+M79+M90+M110+M103+M107</f>
        <v>64698180</v>
      </c>
    </row>
    <row r="61" spans="1:15" ht="27.75" customHeight="1" outlineLevel="1" x14ac:dyDescent="0.2">
      <c r="A61" s="31" t="s">
        <v>80</v>
      </c>
      <c r="B61" s="32" t="s">
        <v>33</v>
      </c>
      <c r="C61" s="16"/>
      <c r="D61" s="16" t="s">
        <v>81</v>
      </c>
      <c r="E61" s="18"/>
      <c r="F61" s="18"/>
      <c r="G61" s="18"/>
      <c r="H61" s="18"/>
      <c r="I61" s="18"/>
      <c r="J61" s="18"/>
      <c r="K61" s="108">
        <f>K66+K73+K71+K77+K62</f>
        <v>116460897.73</v>
      </c>
      <c r="L61" s="108">
        <f t="shared" ref="L61:M61" si="7">L66+L73+L71+L77+L62</f>
        <v>51619055.739999995</v>
      </c>
      <c r="M61" s="108">
        <f t="shared" si="7"/>
        <v>24738464</v>
      </c>
    </row>
    <row r="62" spans="1:15" ht="27.75" customHeight="1" outlineLevel="1" x14ac:dyDescent="0.2">
      <c r="A62" s="19" t="s">
        <v>238</v>
      </c>
      <c r="B62" s="20" t="s">
        <v>467</v>
      </c>
      <c r="C62" s="21"/>
      <c r="D62" s="21" t="s">
        <v>512</v>
      </c>
      <c r="E62" s="30"/>
      <c r="F62" s="30"/>
      <c r="G62" s="30"/>
      <c r="H62" s="30"/>
      <c r="I62" s="30"/>
      <c r="J62" s="30"/>
      <c r="K62" s="109">
        <f>K63+K64+K65</f>
        <v>76122683.730000004</v>
      </c>
      <c r="L62" s="109">
        <f t="shared" ref="L62:M62" si="8">L63+L64+L65</f>
        <v>25000000</v>
      </c>
      <c r="M62" s="119">
        <f t="shared" si="8"/>
        <v>0</v>
      </c>
      <c r="N62" s="118"/>
    </row>
    <row r="63" spans="1:15" ht="27.75" customHeight="1" outlineLevel="1" x14ac:dyDescent="0.2">
      <c r="A63" s="19"/>
      <c r="B63" s="32" t="s">
        <v>308</v>
      </c>
      <c r="C63" s="16" t="s">
        <v>64</v>
      </c>
      <c r="D63" s="16" t="s">
        <v>309</v>
      </c>
      <c r="E63" s="30"/>
      <c r="F63" s="30"/>
      <c r="G63" s="30"/>
      <c r="H63" s="30"/>
      <c r="I63" s="30"/>
      <c r="J63" s="30"/>
      <c r="K63" s="98">
        <v>56183998.240000002</v>
      </c>
      <c r="L63" s="98">
        <v>0</v>
      </c>
      <c r="M63" s="98">
        <v>0</v>
      </c>
    </row>
    <row r="64" spans="1:15" ht="27.75" customHeight="1" outlineLevel="1" x14ac:dyDescent="0.2">
      <c r="A64" s="19"/>
      <c r="B64" s="32" t="s">
        <v>485</v>
      </c>
      <c r="C64" s="16" t="s">
        <v>64</v>
      </c>
      <c r="D64" s="16" t="s">
        <v>486</v>
      </c>
      <c r="E64" s="30"/>
      <c r="F64" s="30"/>
      <c r="G64" s="30"/>
      <c r="H64" s="30"/>
      <c r="I64" s="30"/>
      <c r="J64" s="30"/>
      <c r="K64" s="98">
        <v>453096.76</v>
      </c>
      <c r="L64" s="98">
        <v>0</v>
      </c>
      <c r="M64" s="98">
        <v>0</v>
      </c>
    </row>
    <row r="65" spans="1:13" ht="27.75" customHeight="1" outlineLevel="1" x14ac:dyDescent="0.2">
      <c r="A65" s="19"/>
      <c r="B65" s="32" t="s">
        <v>308</v>
      </c>
      <c r="C65" s="16" t="s">
        <v>66</v>
      </c>
      <c r="D65" s="16" t="s">
        <v>309</v>
      </c>
      <c r="E65" s="30"/>
      <c r="F65" s="30"/>
      <c r="G65" s="30"/>
      <c r="H65" s="30"/>
      <c r="I65" s="30"/>
      <c r="J65" s="30"/>
      <c r="K65" s="98">
        <v>19485588.73</v>
      </c>
      <c r="L65" s="98">
        <v>25000000</v>
      </c>
      <c r="M65" s="98">
        <v>0</v>
      </c>
    </row>
    <row r="66" spans="1:13" ht="21.75" customHeight="1" outlineLevel="1" x14ac:dyDescent="0.2">
      <c r="A66" s="19" t="s">
        <v>364</v>
      </c>
      <c r="B66" s="37" t="s">
        <v>82</v>
      </c>
      <c r="C66" s="21"/>
      <c r="D66" s="21" t="s">
        <v>83</v>
      </c>
      <c r="E66" s="18"/>
      <c r="F66" s="18"/>
      <c r="G66" s="18"/>
      <c r="H66" s="18"/>
      <c r="I66" s="18"/>
      <c r="J66" s="18"/>
      <c r="K66" s="85">
        <f>K67+K68+K69+K70</f>
        <v>35744965.490000002</v>
      </c>
      <c r="L66" s="85">
        <f t="shared" ref="L66:M66" si="9">L67+L68+L69+L70</f>
        <v>24516964</v>
      </c>
      <c r="M66" s="85">
        <f t="shared" si="9"/>
        <v>24516964</v>
      </c>
    </row>
    <row r="67" spans="1:13" ht="27.75" customHeight="1" outlineLevel="1" x14ac:dyDescent="0.2">
      <c r="A67" s="31"/>
      <c r="B67" s="32" t="s">
        <v>34</v>
      </c>
      <c r="C67" s="16" t="s">
        <v>66</v>
      </c>
      <c r="D67" s="16" t="s">
        <v>35</v>
      </c>
      <c r="E67" s="18"/>
      <c r="F67" s="18"/>
      <c r="G67" s="18"/>
      <c r="H67" s="18"/>
      <c r="I67" s="18"/>
      <c r="J67" s="18"/>
      <c r="K67" s="113">
        <v>8991829.6899999995</v>
      </c>
      <c r="L67" s="98">
        <v>9154000</v>
      </c>
      <c r="M67" s="98">
        <v>9154000</v>
      </c>
    </row>
    <row r="68" spans="1:13" ht="27.75" customHeight="1" outlineLevel="1" x14ac:dyDescent="0.2">
      <c r="A68" s="31"/>
      <c r="B68" s="32" t="s">
        <v>132</v>
      </c>
      <c r="C68" s="16" t="s">
        <v>66</v>
      </c>
      <c r="D68" s="16" t="s">
        <v>133</v>
      </c>
      <c r="E68" s="18"/>
      <c r="F68" s="18"/>
      <c r="G68" s="18"/>
      <c r="H68" s="18"/>
      <c r="I68" s="18"/>
      <c r="J68" s="18"/>
      <c r="K68" s="113">
        <v>10532361.810000001</v>
      </c>
      <c r="L68" s="98">
        <v>10061730</v>
      </c>
      <c r="M68" s="98">
        <v>10061730</v>
      </c>
    </row>
    <row r="69" spans="1:13" ht="27.75" customHeight="1" outlineLevel="1" x14ac:dyDescent="0.2">
      <c r="A69" s="31"/>
      <c r="B69" s="32" t="s">
        <v>134</v>
      </c>
      <c r="C69" s="16" t="s">
        <v>66</v>
      </c>
      <c r="D69" s="16" t="s">
        <v>135</v>
      </c>
      <c r="E69" s="18"/>
      <c r="F69" s="18"/>
      <c r="G69" s="18"/>
      <c r="H69" s="18"/>
      <c r="I69" s="18"/>
      <c r="J69" s="18"/>
      <c r="K69" s="113">
        <v>5480234.96</v>
      </c>
      <c r="L69" s="98">
        <v>5301234</v>
      </c>
      <c r="M69" s="98">
        <v>5301234</v>
      </c>
    </row>
    <row r="70" spans="1:13" ht="27.75" customHeight="1" outlineLevel="1" x14ac:dyDescent="0.2">
      <c r="A70" s="31"/>
      <c r="B70" s="32" t="s">
        <v>207</v>
      </c>
      <c r="C70" s="16" t="s">
        <v>66</v>
      </c>
      <c r="D70" s="16" t="s">
        <v>208</v>
      </c>
      <c r="E70" s="18"/>
      <c r="F70" s="18"/>
      <c r="G70" s="18"/>
      <c r="H70" s="18"/>
      <c r="I70" s="18"/>
      <c r="J70" s="18"/>
      <c r="K70" s="113">
        <v>10740539.029999999</v>
      </c>
      <c r="L70" s="98">
        <v>0</v>
      </c>
      <c r="M70" s="98">
        <v>0</v>
      </c>
    </row>
    <row r="71" spans="1:13" ht="43.5" customHeight="1" outlineLevel="1" x14ac:dyDescent="0.2">
      <c r="A71" s="19" t="s">
        <v>363</v>
      </c>
      <c r="B71" s="20" t="s">
        <v>212</v>
      </c>
      <c r="C71" s="16"/>
      <c r="D71" s="21" t="s">
        <v>209</v>
      </c>
      <c r="E71" s="30"/>
      <c r="F71" s="30"/>
      <c r="G71" s="30"/>
      <c r="H71" s="30"/>
      <c r="I71" s="30"/>
      <c r="J71" s="30"/>
      <c r="K71" s="85">
        <f>K72</f>
        <v>2031800</v>
      </c>
      <c r="L71" s="85">
        <f>L72</f>
        <v>221500</v>
      </c>
      <c r="M71" s="85">
        <f>M72</f>
        <v>221500</v>
      </c>
    </row>
    <row r="72" spans="1:13" ht="28.5" customHeight="1" outlineLevel="1" x14ac:dyDescent="0.2">
      <c r="A72" s="31"/>
      <c r="B72" s="32" t="s">
        <v>210</v>
      </c>
      <c r="C72" s="16" t="s">
        <v>66</v>
      </c>
      <c r="D72" s="16" t="s">
        <v>211</v>
      </c>
      <c r="E72" s="18"/>
      <c r="F72" s="18"/>
      <c r="G72" s="18"/>
      <c r="H72" s="18"/>
      <c r="I72" s="18"/>
      <c r="J72" s="18"/>
      <c r="K72" s="98">
        <v>2031800</v>
      </c>
      <c r="L72" s="98">
        <v>221500</v>
      </c>
      <c r="M72" s="98">
        <v>221500</v>
      </c>
    </row>
    <row r="73" spans="1:13" ht="31.5" customHeight="1" outlineLevel="1" x14ac:dyDescent="0.2">
      <c r="A73" s="19" t="s">
        <v>365</v>
      </c>
      <c r="B73" s="20" t="s">
        <v>137</v>
      </c>
      <c r="C73" s="21"/>
      <c r="D73" s="21" t="s">
        <v>136</v>
      </c>
      <c r="E73" s="30"/>
      <c r="F73" s="30"/>
      <c r="G73" s="30"/>
      <c r="H73" s="30"/>
      <c r="I73" s="30"/>
      <c r="J73" s="30"/>
      <c r="K73" s="85">
        <f>K75+K74+K76</f>
        <v>2417448.5099999998</v>
      </c>
      <c r="L73" s="85">
        <f t="shared" ref="L73:M73" si="10">L75+L74+L76</f>
        <v>1880591.74</v>
      </c>
      <c r="M73" s="85">
        <f t="shared" si="10"/>
        <v>0</v>
      </c>
    </row>
    <row r="74" spans="1:13" ht="31.5" customHeight="1" outlineLevel="1" x14ac:dyDescent="0.2">
      <c r="A74" s="19"/>
      <c r="B74" s="32" t="s">
        <v>213</v>
      </c>
      <c r="C74" s="16" t="s">
        <v>64</v>
      </c>
      <c r="D74" s="16" t="s">
        <v>214</v>
      </c>
      <c r="E74" s="30"/>
      <c r="F74" s="30"/>
      <c r="G74" s="30"/>
      <c r="H74" s="30"/>
      <c r="I74" s="30"/>
      <c r="J74" s="30"/>
      <c r="K74" s="98">
        <v>295000</v>
      </c>
      <c r="L74" s="98">
        <v>0</v>
      </c>
      <c r="M74" s="98">
        <v>0</v>
      </c>
    </row>
    <row r="75" spans="1:13" ht="31.5" customHeight="1" outlineLevel="1" x14ac:dyDescent="0.2">
      <c r="A75" s="19"/>
      <c r="B75" s="32" t="s">
        <v>213</v>
      </c>
      <c r="C75" s="16" t="s">
        <v>66</v>
      </c>
      <c r="D75" s="16" t="s">
        <v>214</v>
      </c>
      <c r="E75" s="30"/>
      <c r="F75" s="30"/>
      <c r="G75" s="30"/>
      <c r="H75" s="30"/>
      <c r="I75" s="30"/>
      <c r="J75" s="30"/>
      <c r="K75" s="113">
        <v>2122448.5099999998</v>
      </c>
      <c r="L75" s="98">
        <v>0</v>
      </c>
      <c r="M75" s="98">
        <v>0</v>
      </c>
    </row>
    <row r="76" spans="1:13" ht="42.75" customHeight="1" outlineLevel="1" x14ac:dyDescent="0.2">
      <c r="A76" s="19"/>
      <c r="B76" s="32" t="s">
        <v>465</v>
      </c>
      <c r="C76" s="16" t="s">
        <v>66</v>
      </c>
      <c r="D76" s="16" t="s">
        <v>466</v>
      </c>
      <c r="E76" s="30"/>
      <c r="F76" s="30"/>
      <c r="G76" s="30"/>
      <c r="H76" s="30"/>
      <c r="I76" s="30"/>
      <c r="J76" s="30"/>
      <c r="K76" s="98">
        <v>0</v>
      </c>
      <c r="L76" s="98">
        <v>1880591.74</v>
      </c>
      <c r="M76" s="98">
        <v>0</v>
      </c>
    </row>
    <row r="77" spans="1:13" ht="25.5" customHeight="1" outlineLevel="1" x14ac:dyDescent="0.2">
      <c r="A77" s="19" t="s">
        <v>513</v>
      </c>
      <c r="B77" s="20" t="s">
        <v>292</v>
      </c>
      <c r="C77" s="21"/>
      <c r="D77" s="21" t="s">
        <v>290</v>
      </c>
      <c r="E77" s="30"/>
      <c r="F77" s="30"/>
      <c r="G77" s="30"/>
      <c r="H77" s="30"/>
      <c r="I77" s="30"/>
      <c r="J77" s="30"/>
      <c r="K77" s="85">
        <f>K78</f>
        <v>144000</v>
      </c>
      <c r="L77" s="85">
        <f>L78</f>
        <v>0</v>
      </c>
      <c r="M77" s="85">
        <f>M78</f>
        <v>0</v>
      </c>
    </row>
    <row r="78" spans="1:13" ht="18.75" customHeight="1" outlineLevel="1" x14ac:dyDescent="0.2">
      <c r="A78" s="31"/>
      <c r="B78" s="32" t="s">
        <v>264</v>
      </c>
      <c r="C78" s="16" t="s">
        <v>66</v>
      </c>
      <c r="D78" s="16" t="s">
        <v>291</v>
      </c>
      <c r="E78" s="18"/>
      <c r="F78" s="18"/>
      <c r="G78" s="18"/>
      <c r="H78" s="18"/>
      <c r="I78" s="18"/>
      <c r="J78" s="18"/>
      <c r="K78" s="98">
        <v>144000</v>
      </c>
      <c r="L78" s="98">
        <v>0</v>
      </c>
      <c r="M78" s="98">
        <v>0</v>
      </c>
    </row>
    <row r="79" spans="1:13" ht="27.75" customHeight="1" outlineLevel="1" x14ac:dyDescent="0.2">
      <c r="A79" s="31" t="s">
        <v>239</v>
      </c>
      <c r="B79" s="32" t="s">
        <v>49</v>
      </c>
      <c r="C79" s="16"/>
      <c r="D79" s="16" t="s">
        <v>84</v>
      </c>
      <c r="E79" s="18"/>
      <c r="F79" s="18"/>
      <c r="G79" s="18"/>
      <c r="H79" s="18"/>
      <c r="I79" s="18"/>
      <c r="J79" s="18"/>
      <c r="K79" s="108">
        <f>K80+K82+K84+K88+K86</f>
        <v>39978910.93</v>
      </c>
      <c r="L79" s="108">
        <f t="shared" ref="L79:M79" si="11">L80+L82+L84+L88</f>
        <v>39045385</v>
      </c>
      <c r="M79" s="108">
        <f t="shared" si="11"/>
        <v>13260385</v>
      </c>
    </row>
    <row r="80" spans="1:13" ht="27.75" customHeight="1" outlineLevel="1" x14ac:dyDescent="0.2">
      <c r="A80" s="19" t="s">
        <v>240</v>
      </c>
      <c r="B80" s="37" t="s">
        <v>85</v>
      </c>
      <c r="C80" s="21"/>
      <c r="D80" s="21" t="s">
        <v>86</v>
      </c>
      <c r="E80" s="18"/>
      <c r="F80" s="18"/>
      <c r="G80" s="18"/>
      <c r="H80" s="18"/>
      <c r="I80" s="18"/>
      <c r="J80" s="18"/>
      <c r="K80" s="85">
        <f>K81</f>
        <v>13754245</v>
      </c>
      <c r="L80" s="85">
        <f>L81</f>
        <v>13255585</v>
      </c>
      <c r="M80" s="85">
        <f>M81</f>
        <v>13255585</v>
      </c>
    </row>
    <row r="81" spans="1:16" ht="27.75" customHeight="1" outlineLevel="1" x14ac:dyDescent="0.2">
      <c r="A81" s="31"/>
      <c r="B81" s="32" t="s">
        <v>28</v>
      </c>
      <c r="C81" s="16" t="s">
        <v>66</v>
      </c>
      <c r="D81" s="16" t="s">
        <v>29</v>
      </c>
      <c r="E81" s="18"/>
      <c r="F81" s="18"/>
      <c r="G81" s="18"/>
      <c r="H81" s="18"/>
      <c r="I81" s="18"/>
      <c r="J81" s="18"/>
      <c r="K81" s="113">
        <v>13754245</v>
      </c>
      <c r="L81" s="98">
        <v>13255585</v>
      </c>
      <c r="M81" s="98">
        <v>13255585</v>
      </c>
    </row>
    <row r="82" spans="1:16" ht="27.75" customHeight="1" outlineLevel="1" x14ac:dyDescent="0.2">
      <c r="A82" s="19" t="s">
        <v>366</v>
      </c>
      <c r="B82" s="20" t="s">
        <v>215</v>
      </c>
      <c r="C82" s="21"/>
      <c r="D82" s="21" t="s">
        <v>216</v>
      </c>
      <c r="E82" s="18"/>
      <c r="F82" s="18"/>
      <c r="G82" s="18"/>
      <c r="H82" s="18"/>
      <c r="I82" s="18"/>
      <c r="J82" s="18"/>
      <c r="K82" s="85">
        <f>K83</f>
        <v>104800</v>
      </c>
      <c r="L82" s="85">
        <f>L83</f>
        <v>4800</v>
      </c>
      <c r="M82" s="85">
        <f>M83</f>
        <v>4800</v>
      </c>
    </row>
    <row r="83" spans="1:16" ht="27.75" customHeight="1" outlineLevel="1" x14ac:dyDescent="0.2">
      <c r="A83" s="31"/>
      <c r="B83" s="32" t="s">
        <v>293</v>
      </c>
      <c r="C83" s="16" t="s">
        <v>217</v>
      </c>
      <c r="D83" s="16" t="s">
        <v>289</v>
      </c>
      <c r="E83" s="18"/>
      <c r="F83" s="18"/>
      <c r="G83" s="18"/>
      <c r="H83" s="18"/>
      <c r="I83" s="18"/>
      <c r="J83" s="18"/>
      <c r="K83" s="98">
        <v>104800</v>
      </c>
      <c r="L83" s="98">
        <v>4800</v>
      </c>
      <c r="M83" s="98">
        <v>4800</v>
      </c>
    </row>
    <row r="84" spans="1:16" ht="27.75" customHeight="1" outlineLevel="1" x14ac:dyDescent="0.2">
      <c r="A84" s="19" t="s">
        <v>367</v>
      </c>
      <c r="B84" s="20" t="s">
        <v>138</v>
      </c>
      <c r="C84" s="21"/>
      <c r="D84" s="21" t="s">
        <v>218</v>
      </c>
      <c r="E84" s="18"/>
      <c r="F84" s="18"/>
      <c r="G84" s="18"/>
      <c r="H84" s="18"/>
      <c r="I84" s="18"/>
      <c r="J84" s="18"/>
      <c r="K84" s="85">
        <f>K85</f>
        <v>0</v>
      </c>
      <c r="L84" s="85">
        <f t="shared" ref="L84:M84" si="12">L85</f>
        <v>0</v>
      </c>
      <c r="M84" s="85">
        <f t="shared" si="12"/>
        <v>0</v>
      </c>
    </row>
    <row r="85" spans="1:16" ht="27.75" customHeight="1" outlineLevel="1" x14ac:dyDescent="0.2">
      <c r="A85" s="31"/>
      <c r="B85" s="32" t="s">
        <v>213</v>
      </c>
      <c r="C85" s="16" t="s">
        <v>66</v>
      </c>
      <c r="D85" s="16" t="s">
        <v>362</v>
      </c>
      <c r="E85" s="18"/>
      <c r="F85" s="18"/>
      <c r="G85" s="18"/>
      <c r="H85" s="18"/>
      <c r="I85" s="18"/>
      <c r="J85" s="18"/>
      <c r="K85" s="113">
        <v>0</v>
      </c>
      <c r="L85" s="98">
        <v>0</v>
      </c>
      <c r="M85" s="98">
        <v>0</v>
      </c>
      <c r="O85" s="23"/>
      <c r="P85" s="23"/>
    </row>
    <row r="86" spans="1:16" ht="27.75" customHeight="1" outlineLevel="1" x14ac:dyDescent="0.2">
      <c r="A86" s="31" t="s">
        <v>520</v>
      </c>
      <c r="B86" s="20" t="s">
        <v>521</v>
      </c>
      <c r="C86" s="16"/>
      <c r="D86" s="115" t="s">
        <v>522</v>
      </c>
      <c r="E86" s="18"/>
      <c r="F86" s="18"/>
      <c r="G86" s="18"/>
      <c r="H86" s="18"/>
      <c r="I86" s="18"/>
      <c r="J86" s="18"/>
      <c r="K86" s="110">
        <f>K87</f>
        <v>199000</v>
      </c>
      <c r="L86" s="110">
        <f t="shared" ref="L86:M86" si="13">L87</f>
        <v>0</v>
      </c>
      <c r="M86" s="110">
        <f t="shared" si="13"/>
        <v>0</v>
      </c>
      <c r="O86" s="23"/>
      <c r="P86" s="23"/>
    </row>
    <row r="87" spans="1:16" ht="27.75" customHeight="1" outlineLevel="1" x14ac:dyDescent="0.2">
      <c r="A87" s="31"/>
      <c r="B87" s="32" t="s">
        <v>264</v>
      </c>
      <c r="C87" s="16" t="s">
        <v>66</v>
      </c>
      <c r="D87" s="114" t="s">
        <v>523</v>
      </c>
      <c r="E87" s="18"/>
      <c r="F87" s="18"/>
      <c r="G87" s="18"/>
      <c r="H87" s="18"/>
      <c r="I87" s="18"/>
      <c r="J87" s="18"/>
      <c r="K87" s="113">
        <v>199000</v>
      </c>
      <c r="L87" s="98">
        <v>0</v>
      </c>
      <c r="M87" s="98">
        <v>0</v>
      </c>
      <c r="O87" s="23"/>
      <c r="P87" s="23"/>
    </row>
    <row r="88" spans="1:16" ht="27.75" customHeight="1" outlineLevel="1" x14ac:dyDescent="0.2">
      <c r="A88" s="19" t="s">
        <v>457</v>
      </c>
      <c r="B88" s="20" t="s">
        <v>467</v>
      </c>
      <c r="C88" s="16"/>
      <c r="D88" s="16" t="s">
        <v>460</v>
      </c>
      <c r="E88" s="18"/>
      <c r="F88" s="18"/>
      <c r="G88" s="18"/>
      <c r="H88" s="18"/>
      <c r="I88" s="18"/>
      <c r="J88" s="18"/>
      <c r="K88" s="81">
        <f>K89</f>
        <v>25920865.93</v>
      </c>
      <c r="L88" s="81">
        <f>L89</f>
        <v>25785000</v>
      </c>
      <c r="M88" s="81">
        <f>M89</f>
        <v>0</v>
      </c>
    </row>
    <row r="89" spans="1:16" ht="27.75" customHeight="1" outlineLevel="1" x14ac:dyDescent="0.2">
      <c r="A89" s="31"/>
      <c r="B89" s="32" t="s">
        <v>458</v>
      </c>
      <c r="C89" s="16" t="s">
        <v>66</v>
      </c>
      <c r="D89" s="16" t="s">
        <v>459</v>
      </c>
      <c r="E89" s="18"/>
      <c r="F89" s="18"/>
      <c r="G89" s="18"/>
      <c r="H89" s="18"/>
      <c r="I89" s="18"/>
      <c r="J89" s="18"/>
      <c r="K89" s="98">
        <v>25920865.93</v>
      </c>
      <c r="L89" s="98">
        <v>25785000</v>
      </c>
      <c r="M89" s="98">
        <v>0</v>
      </c>
    </row>
    <row r="90" spans="1:16" ht="27.75" customHeight="1" outlineLevel="1" x14ac:dyDescent="0.2">
      <c r="A90" s="31" t="s">
        <v>241</v>
      </c>
      <c r="B90" s="32" t="s">
        <v>36</v>
      </c>
      <c r="C90" s="16"/>
      <c r="D90" s="16" t="s">
        <v>37</v>
      </c>
      <c r="E90" s="18"/>
      <c r="F90" s="18"/>
      <c r="G90" s="18"/>
      <c r="H90" s="18"/>
      <c r="I90" s="18"/>
      <c r="J90" s="18"/>
      <c r="K90" s="81">
        <f>K91+K93+K101+K99</f>
        <v>13253276.029999999</v>
      </c>
      <c r="L90" s="81">
        <f>L91+L93+L101+L99</f>
        <v>11145976</v>
      </c>
      <c r="M90" s="81">
        <f>M91+M93+M101+M99</f>
        <v>11145976</v>
      </c>
    </row>
    <row r="91" spans="1:16" ht="27.75" customHeight="1" outlineLevel="1" x14ac:dyDescent="0.2">
      <c r="A91" s="19" t="s">
        <v>368</v>
      </c>
      <c r="B91" s="37" t="s">
        <v>87</v>
      </c>
      <c r="C91" s="21"/>
      <c r="D91" s="21" t="s">
        <v>88</v>
      </c>
      <c r="E91" s="18"/>
      <c r="F91" s="18"/>
      <c r="G91" s="18"/>
      <c r="H91" s="18"/>
      <c r="I91" s="18"/>
      <c r="J91" s="18"/>
      <c r="K91" s="109">
        <f>K92</f>
        <v>10986275</v>
      </c>
      <c r="L91" s="85">
        <f>L92</f>
        <v>10961275</v>
      </c>
      <c r="M91" s="85">
        <f>M92</f>
        <v>10961275</v>
      </c>
    </row>
    <row r="92" spans="1:16" ht="27.75" customHeight="1" outlineLevel="1" x14ac:dyDescent="0.2">
      <c r="A92" s="31"/>
      <c r="B92" s="32" t="s">
        <v>38</v>
      </c>
      <c r="C92" s="16" t="s">
        <v>66</v>
      </c>
      <c r="D92" s="16" t="s">
        <v>39</v>
      </c>
      <c r="E92" s="18"/>
      <c r="F92" s="18"/>
      <c r="G92" s="18"/>
      <c r="H92" s="18"/>
      <c r="I92" s="18"/>
      <c r="J92" s="18"/>
      <c r="K92" s="98">
        <v>10986275</v>
      </c>
      <c r="L92" s="98">
        <v>10961275</v>
      </c>
      <c r="M92" s="98">
        <v>10961275</v>
      </c>
    </row>
    <row r="93" spans="1:16" ht="27.75" customHeight="1" outlineLevel="1" x14ac:dyDescent="0.2">
      <c r="A93" s="19" t="s">
        <v>369</v>
      </c>
      <c r="B93" s="20" t="s">
        <v>139</v>
      </c>
      <c r="C93" s="21"/>
      <c r="D93" s="21" t="s">
        <v>140</v>
      </c>
      <c r="E93" s="29"/>
      <c r="F93" s="29"/>
      <c r="G93" s="29"/>
      <c r="H93" s="29"/>
      <c r="I93" s="29"/>
      <c r="J93" s="29"/>
      <c r="K93" s="85">
        <f>K94+K95+K97+K98+K96</f>
        <v>1102201.03</v>
      </c>
      <c r="L93" s="85">
        <f t="shared" ref="L93:M93" si="14">L94+L95+L97+L98+L96</f>
        <v>184701</v>
      </c>
      <c r="M93" s="85">
        <f t="shared" si="14"/>
        <v>184701</v>
      </c>
    </row>
    <row r="94" spans="1:16" ht="27.75" customHeight="1" outlineLevel="1" x14ac:dyDescent="0.2">
      <c r="A94" s="19"/>
      <c r="B94" s="32" t="s">
        <v>210</v>
      </c>
      <c r="C94" s="16" t="s">
        <v>66</v>
      </c>
      <c r="D94" s="16" t="s">
        <v>220</v>
      </c>
      <c r="E94" s="24"/>
      <c r="F94" s="24"/>
      <c r="G94" s="24"/>
      <c r="H94" s="24"/>
      <c r="I94" s="24"/>
      <c r="J94" s="24"/>
      <c r="K94" s="98">
        <v>119000</v>
      </c>
      <c r="L94" s="98">
        <v>11500</v>
      </c>
      <c r="M94" s="98">
        <v>11500</v>
      </c>
    </row>
    <row r="95" spans="1:16" ht="27.75" customHeight="1" outlineLevel="1" x14ac:dyDescent="0.2">
      <c r="A95" s="19"/>
      <c r="B95" s="32" t="s">
        <v>219</v>
      </c>
      <c r="C95" s="16" t="s">
        <v>66</v>
      </c>
      <c r="D95" s="16" t="s">
        <v>221</v>
      </c>
      <c r="E95" s="24"/>
      <c r="F95" s="24"/>
      <c r="G95" s="24"/>
      <c r="H95" s="24"/>
      <c r="I95" s="24"/>
      <c r="J95" s="24"/>
      <c r="K95" s="98">
        <v>255000</v>
      </c>
      <c r="L95" s="98">
        <v>0</v>
      </c>
      <c r="M95" s="98">
        <v>0</v>
      </c>
    </row>
    <row r="96" spans="1:16" ht="27.75" customHeight="1" outlineLevel="1" x14ac:dyDescent="0.2">
      <c r="A96" s="19"/>
      <c r="B96" s="32" t="s">
        <v>493</v>
      </c>
      <c r="C96" s="16" t="s">
        <v>66</v>
      </c>
      <c r="D96" s="16" t="s">
        <v>494</v>
      </c>
      <c r="E96" s="24"/>
      <c r="F96" s="24"/>
      <c r="G96" s="24"/>
      <c r="H96" s="24"/>
      <c r="I96" s="24"/>
      <c r="J96" s="24"/>
      <c r="K96" s="98">
        <v>555000</v>
      </c>
      <c r="L96" s="98">
        <v>0</v>
      </c>
      <c r="M96" s="98">
        <v>0</v>
      </c>
    </row>
    <row r="97" spans="1:15" ht="27.75" customHeight="1" outlineLevel="1" x14ac:dyDescent="0.2">
      <c r="A97" s="19"/>
      <c r="B97" s="32" t="s">
        <v>461</v>
      </c>
      <c r="C97" s="16" t="s">
        <v>66</v>
      </c>
      <c r="D97" s="16" t="s">
        <v>462</v>
      </c>
      <c r="E97" s="29"/>
      <c r="F97" s="29"/>
      <c r="G97" s="29"/>
      <c r="H97" s="29"/>
      <c r="I97" s="29"/>
      <c r="J97" s="29"/>
      <c r="K97" s="98">
        <v>168005</v>
      </c>
      <c r="L97" s="98">
        <v>168005</v>
      </c>
      <c r="M97" s="98">
        <v>168005</v>
      </c>
    </row>
    <row r="98" spans="1:15" ht="40.5" customHeight="1" outlineLevel="1" x14ac:dyDescent="0.2">
      <c r="A98" s="19"/>
      <c r="B98" s="22" t="s">
        <v>463</v>
      </c>
      <c r="C98" s="16" t="s">
        <v>66</v>
      </c>
      <c r="D98" s="16" t="s">
        <v>464</v>
      </c>
      <c r="E98" s="29"/>
      <c r="F98" s="29"/>
      <c r="G98" s="29"/>
      <c r="H98" s="29"/>
      <c r="I98" s="29"/>
      <c r="J98" s="29"/>
      <c r="K98" s="98">
        <v>5196.03</v>
      </c>
      <c r="L98" s="98">
        <v>5196</v>
      </c>
      <c r="M98" s="98">
        <v>5196</v>
      </c>
      <c r="O98" s="23"/>
    </row>
    <row r="99" spans="1:15" ht="27.75" customHeight="1" outlineLevel="1" x14ac:dyDescent="0.2">
      <c r="A99" s="19" t="s">
        <v>370</v>
      </c>
      <c r="B99" s="20" t="s">
        <v>138</v>
      </c>
      <c r="C99" s="21"/>
      <c r="D99" s="21" t="s">
        <v>306</v>
      </c>
      <c r="E99" s="29"/>
      <c r="F99" s="29"/>
      <c r="G99" s="29"/>
      <c r="H99" s="29"/>
      <c r="I99" s="29"/>
      <c r="J99" s="29"/>
      <c r="K99" s="85">
        <f>K100</f>
        <v>1125600</v>
      </c>
      <c r="L99" s="85">
        <f>L100</f>
        <v>0</v>
      </c>
      <c r="M99" s="85">
        <f>M100</f>
        <v>0</v>
      </c>
    </row>
    <row r="100" spans="1:15" ht="27.75" customHeight="1" outlineLevel="1" x14ac:dyDescent="0.2">
      <c r="A100" s="31"/>
      <c r="B100" s="32" t="s">
        <v>258</v>
      </c>
      <c r="C100" s="16" t="s">
        <v>66</v>
      </c>
      <c r="D100" s="16" t="s">
        <v>307</v>
      </c>
      <c r="E100" s="24"/>
      <c r="F100" s="24"/>
      <c r="G100" s="24"/>
      <c r="H100" s="24"/>
      <c r="I100" s="24"/>
      <c r="J100" s="24"/>
      <c r="K100" s="98">
        <v>1125600</v>
      </c>
      <c r="L100" s="98">
        <v>0</v>
      </c>
      <c r="M100" s="98">
        <v>0</v>
      </c>
    </row>
    <row r="101" spans="1:15" ht="27.75" customHeight="1" outlineLevel="1" x14ac:dyDescent="0.2">
      <c r="A101" s="19" t="s">
        <v>371</v>
      </c>
      <c r="B101" s="20" t="s">
        <v>222</v>
      </c>
      <c r="C101" s="21"/>
      <c r="D101" s="21" t="s">
        <v>223</v>
      </c>
      <c r="E101" s="24"/>
      <c r="F101" s="24"/>
      <c r="G101" s="24"/>
      <c r="H101" s="24"/>
      <c r="I101" s="24"/>
      <c r="J101" s="24"/>
      <c r="K101" s="85">
        <f>K102</f>
        <v>39200</v>
      </c>
      <c r="L101" s="85">
        <f>L102</f>
        <v>0</v>
      </c>
      <c r="M101" s="85">
        <f>M102</f>
        <v>0</v>
      </c>
    </row>
    <row r="102" spans="1:15" ht="27.75" customHeight="1" outlineLevel="1" x14ac:dyDescent="0.2">
      <c r="A102" s="31"/>
      <c r="B102" s="32" t="s">
        <v>504</v>
      </c>
      <c r="C102" s="16" t="s">
        <v>66</v>
      </c>
      <c r="D102" s="16" t="s">
        <v>225</v>
      </c>
      <c r="E102" s="24"/>
      <c r="F102" s="24"/>
      <c r="G102" s="24"/>
      <c r="H102" s="24"/>
      <c r="I102" s="24"/>
      <c r="J102" s="24"/>
      <c r="K102" s="98">
        <v>39200</v>
      </c>
      <c r="L102" s="98">
        <v>0</v>
      </c>
      <c r="M102" s="98">
        <v>0</v>
      </c>
    </row>
    <row r="103" spans="1:15" ht="27.75" customHeight="1" outlineLevel="1" x14ac:dyDescent="0.2">
      <c r="A103" s="31" t="s">
        <v>372</v>
      </c>
      <c r="B103" s="32" t="s">
        <v>226</v>
      </c>
      <c r="C103" s="16"/>
      <c r="D103" s="16" t="s">
        <v>227</v>
      </c>
      <c r="E103" s="24"/>
      <c r="F103" s="24"/>
      <c r="G103" s="24"/>
      <c r="H103" s="24"/>
      <c r="I103" s="24"/>
      <c r="J103" s="24"/>
      <c r="K103" s="81">
        <f>K104</f>
        <v>350000</v>
      </c>
      <c r="L103" s="81">
        <f>L104</f>
        <v>0</v>
      </c>
      <c r="M103" s="81">
        <f>M104</f>
        <v>0</v>
      </c>
    </row>
    <row r="104" spans="1:15" ht="40.5" customHeight="1" outlineLevel="1" x14ac:dyDescent="0.2">
      <c r="A104" s="19" t="s">
        <v>373</v>
      </c>
      <c r="B104" s="20" t="s">
        <v>228</v>
      </c>
      <c r="C104" s="21"/>
      <c r="D104" s="21" t="s">
        <v>229</v>
      </c>
      <c r="E104" s="24"/>
      <c r="F104" s="24"/>
      <c r="G104" s="24"/>
      <c r="H104" s="24"/>
      <c r="I104" s="24"/>
      <c r="J104" s="24"/>
      <c r="K104" s="85">
        <f>K106+K105</f>
        <v>350000</v>
      </c>
      <c r="L104" s="85">
        <f>L106+L105</f>
        <v>0</v>
      </c>
      <c r="M104" s="85">
        <f>M106+M105</f>
        <v>0</v>
      </c>
    </row>
    <row r="105" spans="1:15" ht="33.75" customHeight="1" outlineLevel="1" x14ac:dyDescent="0.2">
      <c r="A105" s="19"/>
      <c r="B105" s="32" t="s">
        <v>387</v>
      </c>
      <c r="C105" s="21" t="s">
        <v>66</v>
      </c>
      <c r="D105" s="50" t="s">
        <v>388</v>
      </c>
      <c r="E105" s="24"/>
      <c r="F105" s="24"/>
      <c r="G105" s="24"/>
      <c r="H105" s="24"/>
      <c r="I105" s="24"/>
      <c r="J105" s="24"/>
      <c r="K105" s="98">
        <v>100000</v>
      </c>
      <c r="L105" s="98">
        <v>0</v>
      </c>
      <c r="M105" s="98">
        <v>0</v>
      </c>
    </row>
    <row r="106" spans="1:15" ht="27.75" customHeight="1" outlineLevel="1" x14ac:dyDescent="0.2">
      <c r="A106" s="31"/>
      <c r="B106" s="32" t="s">
        <v>230</v>
      </c>
      <c r="C106" s="16" t="s">
        <v>66</v>
      </c>
      <c r="D106" s="16" t="s">
        <v>231</v>
      </c>
      <c r="E106" s="24"/>
      <c r="F106" s="24"/>
      <c r="G106" s="24"/>
      <c r="H106" s="24"/>
      <c r="I106" s="24"/>
      <c r="J106" s="24"/>
      <c r="K106" s="98">
        <v>250000</v>
      </c>
      <c r="L106" s="98">
        <v>0</v>
      </c>
      <c r="M106" s="98">
        <v>0</v>
      </c>
    </row>
    <row r="107" spans="1:15" ht="27.75" customHeight="1" outlineLevel="1" x14ac:dyDescent="0.2">
      <c r="A107" s="31" t="s">
        <v>374</v>
      </c>
      <c r="B107" s="32" t="s">
        <v>232</v>
      </c>
      <c r="C107" s="16"/>
      <c r="D107" s="16" t="s">
        <v>233</v>
      </c>
      <c r="E107" s="24"/>
      <c r="F107" s="24"/>
      <c r="G107" s="24"/>
      <c r="H107" s="24"/>
      <c r="I107" s="24"/>
      <c r="J107" s="24"/>
      <c r="K107" s="81">
        <f t="shared" ref="K107:M108" si="15">K108</f>
        <v>33500</v>
      </c>
      <c r="L107" s="81">
        <f t="shared" si="15"/>
        <v>0</v>
      </c>
      <c r="M107" s="81">
        <f t="shared" si="15"/>
        <v>0</v>
      </c>
    </row>
    <row r="108" spans="1:15" ht="42.75" customHeight="1" outlineLevel="1" x14ac:dyDescent="0.2">
      <c r="A108" s="19" t="s">
        <v>405</v>
      </c>
      <c r="B108" s="20" t="s">
        <v>234</v>
      </c>
      <c r="C108" s="21"/>
      <c r="D108" s="21" t="s">
        <v>235</v>
      </c>
      <c r="E108" s="24"/>
      <c r="F108" s="24"/>
      <c r="G108" s="24"/>
      <c r="H108" s="24"/>
      <c r="I108" s="24"/>
      <c r="J108" s="24"/>
      <c r="K108" s="85">
        <f t="shared" si="15"/>
        <v>33500</v>
      </c>
      <c r="L108" s="85">
        <f t="shared" si="15"/>
        <v>0</v>
      </c>
      <c r="M108" s="85">
        <f t="shared" si="15"/>
        <v>0</v>
      </c>
    </row>
    <row r="109" spans="1:15" ht="27.75" customHeight="1" outlineLevel="1" x14ac:dyDescent="0.2">
      <c r="A109" s="31"/>
      <c r="B109" s="22" t="s">
        <v>236</v>
      </c>
      <c r="C109" s="16" t="s">
        <v>66</v>
      </c>
      <c r="D109" s="16" t="s">
        <v>237</v>
      </c>
      <c r="E109" s="24"/>
      <c r="F109" s="24"/>
      <c r="G109" s="24"/>
      <c r="H109" s="24"/>
      <c r="I109" s="24"/>
      <c r="J109" s="24"/>
      <c r="K109" s="98">
        <v>33500</v>
      </c>
      <c r="L109" s="98">
        <v>0</v>
      </c>
      <c r="M109" s="98">
        <v>0</v>
      </c>
    </row>
    <row r="110" spans="1:15" ht="34.5" customHeight="1" x14ac:dyDescent="0.2">
      <c r="A110" s="31" t="s">
        <v>406</v>
      </c>
      <c r="B110" s="32" t="s">
        <v>54</v>
      </c>
      <c r="C110" s="16"/>
      <c r="D110" s="16" t="s">
        <v>55</v>
      </c>
      <c r="K110" s="81">
        <f>K111+K114</f>
        <v>15553355.460000001</v>
      </c>
      <c r="L110" s="81">
        <f>L111+L114</f>
        <v>15553355</v>
      </c>
      <c r="M110" s="81">
        <f>M111+M114</f>
        <v>15553355</v>
      </c>
    </row>
    <row r="111" spans="1:15" ht="33.75" customHeight="1" x14ac:dyDescent="0.2">
      <c r="A111" s="19" t="s">
        <v>407</v>
      </c>
      <c r="B111" s="20" t="s">
        <v>89</v>
      </c>
      <c r="C111" s="21"/>
      <c r="D111" s="21" t="s">
        <v>141</v>
      </c>
      <c r="K111" s="85">
        <f>K112+K113</f>
        <v>13786355.460000001</v>
      </c>
      <c r="L111" s="85">
        <f>L112+L113</f>
        <v>13786355</v>
      </c>
      <c r="M111" s="85">
        <f>M112+M113</f>
        <v>13786355</v>
      </c>
    </row>
    <row r="112" spans="1:15" ht="27.75" customHeight="1" x14ac:dyDescent="0.2">
      <c r="A112" s="40"/>
      <c r="B112" s="32" t="s">
        <v>505</v>
      </c>
      <c r="C112" s="16" t="s">
        <v>64</v>
      </c>
      <c r="D112" s="16" t="s">
        <v>42</v>
      </c>
      <c r="K112" s="98">
        <v>2398170</v>
      </c>
      <c r="L112" s="98">
        <v>2398170</v>
      </c>
      <c r="M112" s="98">
        <v>2398170</v>
      </c>
    </row>
    <row r="113" spans="1:15" ht="29.25" customHeight="1" x14ac:dyDescent="0.2">
      <c r="A113" s="40"/>
      <c r="B113" s="32" t="s">
        <v>6</v>
      </c>
      <c r="C113" s="16" t="s">
        <v>66</v>
      </c>
      <c r="D113" s="16" t="s">
        <v>43</v>
      </c>
      <c r="K113" s="98">
        <v>11388185.460000001</v>
      </c>
      <c r="L113" s="98">
        <v>11388185</v>
      </c>
      <c r="M113" s="98">
        <v>11388185</v>
      </c>
    </row>
    <row r="114" spans="1:15" ht="15.75" customHeight="1" x14ac:dyDescent="0.2">
      <c r="A114" s="19" t="s">
        <v>408</v>
      </c>
      <c r="B114" s="20" t="s">
        <v>108</v>
      </c>
      <c r="C114" s="21"/>
      <c r="D114" s="21" t="s">
        <v>109</v>
      </c>
      <c r="K114" s="85">
        <f>K115</f>
        <v>1767000</v>
      </c>
      <c r="L114" s="85">
        <f>L115</f>
        <v>1767000</v>
      </c>
      <c r="M114" s="85">
        <f>M115</f>
        <v>1767000</v>
      </c>
    </row>
    <row r="115" spans="1:15" ht="19.5" customHeight="1" x14ac:dyDescent="0.2">
      <c r="A115" s="40"/>
      <c r="B115" s="32" t="s">
        <v>506</v>
      </c>
      <c r="C115" s="16" t="s">
        <v>66</v>
      </c>
      <c r="D115" s="16" t="s">
        <v>63</v>
      </c>
      <c r="K115" s="98">
        <v>1767000</v>
      </c>
      <c r="L115" s="98">
        <v>1767000</v>
      </c>
      <c r="M115" s="98">
        <v>1767000</v>
      </c>
    </row>
    <row r="116" spans="1:15" ht="35.85" customHeight="1" outlineLevel="1" x14ac:dyDescent="0.2">
      <c r="A116" s="14" t="s">
        <v>171</v>
      </c>
      <c r="B116" s="34" t="s">
        <v>142</v>
      </c>
      <c r="C116" s="17"/>
      <c r="D116" s="17" t="s">
        <v>11</v>
      </c>
      <c r="E116" s="18"/>
      <c r="F116" s="18"/>
      <c r="G116" s="18"/>
      <c r="H116" s="18"/>
      <c r="I116" s="18"/>
      <c r="J116" s="18"/>
      <c r="K116" s="111">
        <f>K117+K129+K146+K162+K159</f>
        <v>472713448.80000001</v>
      </c>
      <c r="L116" s="84">
        <f>L117+L129+L146+L162+L159</f>
        <v>484133732.24000001</v>
      </c>
      <c r="M116" s="84">
        <f>M117+M129+M146+M162+M159</f>
        <v>501121335.24000001</v>
      </c>
    </row>
    <row r="117" spans="1:15" ht="24" customHeight="1" outlineLevel="1" x14ac:dyDescent="0.2">
      <c r="A117" s="31" t="s">
        <v>90</v>
      </c>
      <c r="B117" s="36" t="s">
        <v>12</v>
      </c>
      <c r="C117" s="16"/>
      <c r="D117" s="16" t="s">
        <v>13</v>
      </c>
      <c r="E117" s="18"/>
      <c r="F117" s="18"/>
      <c r="G117" s="18"/>
      <c r="H117" s="18"/>
      <c r="I117" s="18"/>
      <c r="J117" s="18"/>
      <c r="K117" s="110">
        <f>K118+K121+K123+K127</f>
        <v>135569109</v>
      </c>
      <c r="L117" s="81">
        <f>L118+L121+L123+L127</f>
        <v>133459808</v>
      </c>
      <c r="M117" s="81">
        <f>M118+M121+M123+M127</f>
        <v>138840385</v>
      </c>
    </row>
    <row r="118" spans="1:15" ht="30.75" customHeight="1" outlineLevel="1" x14ac:dyDescent="0.2">
      <c r="A118" s="19" t="s">
        <v>342</v>
      </c>
      <c r="B118" s="37" t="s">
        <v>91</v>
      </c>
      <c r="C118" s="21"/>
      <c r="D118" s="21" t="s">
        <v>92</v>
      </c>
      <c r="E118" s="18"/>
      <c r="F118" s="18"/>
      <c r="G118" s="18"/>
      <c r="H118" s="18"/>
      <c r="I118" s="18"/>
      <c r="J118" s="18"/>
      <c r="K118" s="85">
        <f>K120+K119</f>
        <v>126423361</v>
      </c>
      <c r="L118" s="85">
        <f>L120+L119</f>
        <v>130972368</v>
      </c>
      <c r="M118" s="85">
        <f>M120+M119</f>
        <v>136352945</v>
      </c>
    </row>
    <row r="119" spans="1:15" ht="35.85" customHeight="1" outlineLevel="1" x14ac:dyDescent="0.2">
      <c r="A119" s="39"/>
      <c r="B119" s="36" t="s">
        <v>15</v>
      </c>
      <c r="C119" s="16" t="s">
        <v>65</v>
      </c>
      <c r="D119" s="16" t="s">
        <v>16</v>
      </c>
      <c r="E119" s="18"/>
      <c r="F119" s="18"/>
      <c r="G119" s="18"/>
      <c r="H119" s="18"/>
      <c r="I119" s="18"/>
      <c r="J119" s="18"/>
      <c r="K119" s="113">
        <v>42836263</v>
      </c>
      <c r="L119" s="98">
        <v>41687340</v>
      </c>
      <c r="M119" s="98">
        <v>41687340</v>
      </c>
      <c r="O119" s="42"/>
    </row>
    <row r="120" spans="1:15" ht="45.75" customHeight="1" outlineLevel="1" x14ac:dyDescent="0.2">
      <c r="A120" s="39"/>
      <c r="B120" s="36" t="s">
        <v>1</v>
      </c>
      <c r="C120" s="16" t="s">
        <v>65</v>
      </c>
      <c r="D120" s="16" t="s">
        <v>14</v>
      </c>
      <c r="E120" s="18"/>
      <c r="F120" s="18"/>
      <c r="G120" s="18"/>
      <c r="H120" s="18"/>
      <c r="I120" s="18"/>
      <c r="J120" s="18"/>
      <c r="K120" s="98">
        <v>83587098</v>
      </c>
      <c r="L120" s="98">
        <v>89285028</v>
      </c>
      <c r="M120" s="98">
        <v>94665605</v>
      </c>
    </row>
    <row r="121" spans="1:15" ht="30" customHeight="1" outlineLevel="1" x14ac:dyDescent="0.2">
      <c r="A121" s="19" t="s">
        <v>409</v>
      </c>
      <c r="B121" s="37" t="s">
        <v>93</v>
      </c>
      <c r="C121" s="21"/>
      <c r="D121" s="21" t="s">
        <v>94</v>
      </c>
      <c r="E121" s="18"/>
      <c r="F121" s="18"/>
      <c r="G121" s="18"/>
      <c r="H121" s="18"/>
      <c r="I121" s="18"/>
      <c r="J121" s="18"/>
      <c r="K121" s="85">
        <f>K122</f>
        <v>2487440</v>
      </c>
      <c r="L121" s="85">
        <f>L122</f>
        <v>2487440</v>
      </c>
      <c r="M121" s="85">
        <f>M122</f>
        <v>2487440</v>
      </c>
    </row>
    <row r="122" spans="1:15" ht="24" customHeight="1" outlineLevel="1" x14ac:dyDescent="0.2">
      <c r="A122" s="39"/>
      <c r="B122" s="36" t="s">
        <v>53</v>
      </c>
      <c r="C122" s="16" t="s">
        <v>65</v>
      </c>
      <c r="D122" s="16" t="s">
        <v>18</v>
      </c>
      <c r="E122" s="18"/>
      <c r="F122" s="18"/>
      <c r="G122" s="18"/>
      <c r="H122" s="18"/>
      <c r="I122" s="18"/>
      <c r="J122" s="18"/>
      <c r="K122" s="98">
        <v>2487440</v>
      </c>
      <c r="L122" s="98">
        <v>2487440</v>
      </c>
      <c r="M122" s="98">
        <v>2487440</v>
      </c>
    </row>
    <row r="123" spans="1:15" ht="29.25" customHeight="1" outlineLevel="1" x14ac:dyDescent="0.2">
      <c r="A123" s="41" t="s">
        <v>411</v>
      </c>
      <c r="B123" s="37" t="s">
        <v>144</v>
      </c>
      <c r="C123" s="21"/>
      <c r="D123" s="21" t="s">
        <v>143</v>
      </c>
      <c r="E123" s="30"/>
      <c r="F123" s="30"/>
      <c r="G123" s="30"/>
      <c r="H123" s="30"/>
      <c r="I123" s="30"/>
      <c r="J123" s="30"/>
      <c r="K123" s="85">
        <f>K124+K125+K126</f>
        <v>4503190</v>
      </c>
      <c r="L123" s="85">
        <f t="shared" ref="L123:N123" si="16">L124+L125+L126</f>
        <v>0</v>
      </c>
      <c r="M123" s="85">
        <f t="shared" si="16"/>
        <v>0</v>
      </c>
      <c r="N123" s="85">
        <f t="shared" si="16"/>
        <v>0</v>
      </c>
    </row>
    <row r="124" spans="1:15" ht="29.25" customHeight="1" outlineLevel="1" x14ac:dyDescent="0.2">
      <c r="A124" s="41"/>
      <c r="B124" s="32" t="s">
        <v>242</v>
      </c>
      <c r="C124" s="16" t="s">
        <v>65</v>
      </c>
      <c r="D124" s="16" t="s">
        <v>243</v>
      </c>
      <c r="E124" s="30"/>
      <c r="F124" s="30"/>
      <c r="G124" s="30"/>
      <c r="H124" s="30"/>
      <c r="I124" s="30"/>
      <c r="J124" s="30"/>
      <c r="K124" s="113">
        <v>1713330</v>
      </c>
      <c r="L124" s="98">
        <v>0</v>
      </c>
      <c r="M124" s="98">
        <v>0</v>
      </c>
    </row>
    <row r="125" spans="1:15" ht="45.75" customHeight="1" outlineLevel="1" x14ac:dyDescent="0.2">
      <c r="A125" s="41"/>
      <c r="B125" s="32" t="s">
        <v>487</v>
      </c>
      <c r="C125" s="16" t="s">
        <v>65</v>
      </c>
      <c r="D125" s="16" t="s">
        <v>488</v>
      </c>
      <c r="E125" s="30"/>
      <c r="F125" s="30"/>
      <c r="G125" s="30"/>
      <c r="H125" s="30"/>
      <c r="I125" s="30"/>
      <c r="J125" s="30"/>
      <c r="K125" s="98">
        <v>2706164.2</v>
      </c>
      <c r="L125" s="98">
        <v>0</v>
      </c>
      <c r="M125" s="98">
        <v>0</v>
      </c>
    </row>
    <row r="126" spans="1:15" ht="44.25" customHeight="1" outlineLevel="1" x14ac:dyDescent="0.2">
      <c r="A126" s="41"/>
      <c r="B126" s="32" t="s">
        <v>489</v>
      </c>
      <c r="C126" s="16" t="s">
        <v>65</v>
      </c>
      <c r="D126" s="16" t="s">
        <v>490</v>
      </c>
      <c r="E126" s="30"/>
      <c r="F126" s="30"/>
      <c r="G126" s="30"/>
      <c r="H126" s="30"/>
      <c r="I126" s="30"/>
      <c r="J126" s="30"/>
      <c r="K126" s="98">
        <v>83695.8</v>
      </c>
      <c r="L126" s="98">
        <v>0</v>
      </c>
      <c r="M126" s="98">
        <v>0</v>
      </c>
    </row>
    <row r="127" spans="1:15" ht="34.5" customHeight="1" outlineLevel="1" x14ac:dyDescent="0.2">
      <c r="A127" s="41" t="s">
        <v>413</v>
      </c>
      <c r="B127" s="37" t="s">
        <v>244</v>
      </c>
      <c r="C127" s="21"/>
      <c r="D127" s="21" t="s">
        <v>245</v>
      </c>
      <c r="E127" s="18"/>
      <c r="F127" s="18"/>
      <c r="G127" s="18"/>
      <c r="H127" s="18"/>
      <c r="I127" s="18"/>
      <c r="J127" s="18"/>
      <c r="K127" s="85">
        <f>K128</f>
        <v>2155118</v>
      </c>
      <c r="L127" s="85">
        <f>L128</f>
        <v>0</v>
      </c>
      <c r="M127" s="85">
        <f>M128</f>
        <v>0</v>
      </c>
    </row>
    <row r="128" spans="1:15" ht="26.25" customHeight="1" outlineLevel="1" x14ac:dyDescent="0.2">
      <c r="A128" s="39"/>
      <c r="B128" s="36" t="s">
        <v>224</v>
      </c>
      <c r="C128" s="16" t="s">
        <v>65</v>
      </c>
      <c r="D128" s="16" t="s">
        <v>246</v>
      </c>
      <c r="E128" s="18"/>
      <c r="F128" s="18"/>
      <c r="G128" s="18"/>
      <c r="H128" s="18"/>
      <c r="I128" s="18"/>
      <c r="J128" s="18"/>
      <c r="K128" s="113">
        <v>2155118</v>
      </c>
      <c r="L128" s="98">
        <v>0</v>
      </c>
      <c r="M128" s="98">
        <v>0</v>
      </c>
      <c r="O128" s="43"/>
    </row>
    <row r="129" spans="1:15" ht="18.75" customHeight="1" outlineLevel="1" x14ac:dyDescent="0.2">
      <c r="A129" s="31" t="s">
        <v>343</v>
      </c>
      <c r="B129" s="36" t="s">
        <v>19</v>
      </c>
      <c r="C129" s="16"/>
      <c r="D129" s="16" t="s">
        <v>95</v>
      </c>
      <c r="E129" s="18"/>
      <c r="F129" s="18"/>
      <c r="G129" s="18"/>
      <c r="H129" s="18"/>
      <c r="I129" s="18"/>
      <c r="J129" s="18"/>
      <c r="K129" s="110">
        <f>K134+K138+K142+K144+K130+K132</f>
        <v>289099286.94</v>
      </c>
      <c r="L129" s="110">
        <f t="shared" ref="L129:M129" si="17">L134+L138+L142+L144+L130+L132</f>
        <v>304832943.19999999</v>
      </c>
      <c r="M129" s="110">
        <f t="shared" si="17"/>
        <v>316286501.19999999</v>
      </c>
    </row>
    <row r="130" spans="1:15" ht="33" customHeight="1" outlineLevel="1" x14ac:dyDescent="0.2">
      <c r="A130" s="41" t="s">
        <v>344</v>
      </c>
      <c r="B130" s="37" t="s">
        <v>286</v>
      </c>
      <c r="C130" s="21"/>
      <c r="D130" s="21" t="s">
        <v>287</v>
      </c>
      <c r="E130" s="44"/>
      <c r="F130" s="30"/>
      <c r="G130" s="30"/>
      <c r="H130" s="30"/>
      <c r="I130" s="30"/>
      <c r="J130" s="30"/>
      <c r="K130" s="45">
        <f>K131</f>
        <v>5905000</v>
      </c>
      <c r="L130" s="45">
        <f>L131</f>
        <v>1470000</v>
      </c>
      <c r="M130" s="45">
        <f>M131</f>
        <v>1470000</v>
      </c>
    </row>
    <row r="131" spans="1:15" ht="33" customHeight="1" outlineLevel="1" x14ac:dyDescent="0.2">
      <c r="A131" s="39"/>
      <c r="B131" s="36" t="s">
        <v>147</v>
      </c>
      <c r="C131" s="16" t="s">
        <v>65</v>
      </c>
      <c r="D131" s="16" t="s">
        <v>288</v>
      </c>
      <c r="E131" s="46"/>
      <c r="F131" s="18"/>
      <c r="G131" s="18"/>
      <c r="H131" s="18"/>
      <c r="I131" s="18"/>
      <c r="J131" s="18"/>
      <c r="K131" s="103">
        <v>5905000</v>
      </c>
      <c r="L131" s="103">
        <v>1470000</v>
      </c>
      <c r="M131" s="103">
        <v>1470000</v>
      </c>
    </row>
    <row r="132" spans="1:15" ht="33" customHeight="1" outlineLevel="1" x14ac:dyDescent="0.2">
      <c r="A132" s="41" t="s">
        <v>410</v>
      </c>
      <c r="B132" s="37" t="s">
        <v>514</v>
      </c>
      <c r="C132" s="21"/>
      <c r="D132" s="21" t="s">
        <v>515</v>
      </c>
      <c r="E132" s="44"/>
      <c r="F132" s="30"/>
      <c r="G132" s="30"/>
      <c r="H132" s="30"/>
      <c r="I132" s="30"/>
      <c r="J132" s="30"/>
      <c r="K132" s="112">
        <f>K133</f>
        <v>371034.3</v>
      </c>
      <c r="L132" s="112">
        <f t="shared" ref="L132:M132" si="18">L133</f>
        <v>1484137.2</v>
      </c>
      <c r="M132" s="112">
        <f t="shared" si="18"/>
        <v>1484137.2</v>
      </c>
    </row>
    <row r="133" spans="1:15" ht="50.25" customHeight="1" outlineLevel="1" x14ac:dyDescent="0.2">
      <c r="A133" s="39"/>
      <c r="B133" s="36" t="s">
        <v>491</v>
      </c>
      <c r="C133" s="16" t="s">
        <v>65</v>
      </c>
      <c r="D133" s="16" t="s">
        <v>492</v>
      </c>
      <c r="E133" s="101"/>
      <c r="F133" s="18"/>
      <c r="G133" s="18"/>
      <c r="H133" s="18"/>
      <c r="I133" s="18"/>
      <c r="J133" s="18"/>
      <c r="K133" s="96">
        <v>371034.3</v>
      </c>
      <c r="L133" s="96">
        <v>1484137.2</v>
      </c>
      <c r="M133" s="96">
        <v>1484137.2</v>
      </c>
    </row>
    <row r="134" spans="1:15" ht="35.85" customHeight="1" outlineLevel="1" x14ac:dyDescent="0.2">
      <c r="A134" s="19" t="s">
        <v>412</v>
      </c>
      <c r="B134" s="37" t="s">
        <v>96</v>
      </c>
      <c r="C134" s="21"/>
      <c r="D134" s="21" t="s">
        <v>97</v>
      </c>
      <c r="E134" s="18"/>
      <c r="F134" s="18"/>
      <c r="G134" s="18"/>
      <c r="H134" s="18"/>
      <c r="I134" s="18"/>
      <c r="J134" s="18"/>
      <c r="K134" s="85">
        <f>K136+K137+K135</f>
        <v>250672949</v>
      </c>
      <c r="L134" s="85">
        <f>L136+L137+L135</f>
        <v>279042736</v>
      </c>
      <c r="M134" s="85">
        <f>M136+M137+M135</f>
        <v>290236194</v>
      </c>
    </row>
    <row r="135" spans="1:15" ht="42" customHeight="1" outlineLevel="1" x14ac:dyDescent="0.2">
      <c r="A135" s="19"/>
      <c r="B135" s="36" t="s">
        <v>200</v>
      </c>
      <c r="C135" s="16" t="s">
        <v>65</v>
      </c>
      <c r="D135" s="16" t="s">
        <v>201</v>
      </c>
      <c r="E135" s="18"/>
      <c r="F135" s="18"/>
      <c r="G135" s="18"/>
      <c r="H135" s="18"/>
      <c r="I135" s="18"/>
      <c r="J135" s="18"/>
      <c r="K135" s="98">
        <v>16848000</v>
      </c>
      <c r="L135" s="98">
        <v>19305000</v>
      </c>
      <c r="M135" s="98">
        <v>19344000</v>
      </c>
    </row>
    <row r="136" spans="1:15" ht="35.85" customHeight="1" outlineLevel="1" x14ac:dyDescent="0.2">
      <c r="A136" s="39"/>
      <c r="B136" s="36" t="s">
        <v>20</v>
      </c>
      <c r="C136" s="16" t="s">
        <v>65</v>
      </c>
      <c r="D136" s="16" t="s">
        <v>21</v>
      </c>
      <c r="E136" s="18"/>
      <c r="F136" s="18"/>
      <c r="G136" s="18"/>
      <c r="H136" s="18"/>
      <c r="I136" s="18"/>
      <c r="J136" s="18"/>
      <c r="K136" s="113">
        <v>82876565</v>
      </c>
      <c r="L136" s="98">
        <v>81202525</v>
      </c>
      <c r="M136" s="98">
        <v>81202525</v>
      </c>
      <c r="O136" s="38"/>
    </row>
    <row r="137" spans="1:15" ht="57.75" customHeight="1" outlineLevel="1" x14ac:dyDescent="0.2">
      <c r="A137" s="39"/>
      <c r="B137" s="36" t="s">
        <v>507</v>
      </c>
      <c r="C137" s="16" t="s">
        <v>65</v>
      </c>
      <c r="D137" s="16" t="s">
        <v>22</v>
      </c>
      <c r="E137" s="18"/>
      <c r="F137" s="18"/>
      <c r="G137" s="18"/>
      <c r="H137" s="18"/>
      <c r="I137" s="18"/>
      <c r="J137" s="18"/>
      <c r="K137" s="113">
        <v>150948384</v>
      </c>
      <c r="L137" s="98">
        <v>178535211</v>
      </c>
      <c r="M137" s="98">
        <v>189689669</v>
      </c>
    </row>
    <row r="138" spans="1:15" ht="33.75" customHeight="1" outlineLevel="1" x14ac:dyDescent="0.2">
      <c r="A138" s="19" t="s">
        <v>516</v>
      </c>
      <c r="B138" s="37" t="s">
        <v>98</v>
      </c>
      <c r="C138" s="21"/>
      <c r="D138" s="21" t="s">
        <v>99</v>
      </c>
      <c r="E138" s="18"/>
      <c r="F138" s="18"/>
      <c r="G138" s="18"/>
      <c r="H138" s="18"/>
      <c r="I138" s="18"/>
      <c r="J138" s="18"/>
      <c r="K138" s="85">
        <f>K139+K141+K140</f>
        <v>22836070</v>
      </c>
      <c r="L138" s="85">
        <f t="shared" ref="L138:M138" si="19">L139+L141+L140</f>
        <v>22836070</v>
      </c>
      <c r="M138" s="85">
        <f t="shared" si="19"/>
        <v>23096170</v>
      </c>
    </row>
    <row r="139" spans="1:15" ht="23.85" customHeight="1" outlineLevel="1" x14ac:dyDescent="0.2">
      <c r="A139" s="39"/>
      <c r="B139" s="36" t="s">
        <v>17</v>
      </c>
      <c r="C139" s="16" t="s">
        <v>65</v>
      </c>
      <c r="D139" s="16" t="s">
        <v>50</v>
      </c>
      <c r="E139" s="18"/>
      <c r="F139" s="18"/>
      <c r="G139" s="18"/>
      <c r="H139" s="18"/>
      <c r="I139" s="18"/>
      <c r="J139" s="18"/>
      <c r="K139" s="98">
        <v>1586920</v>
      </c>
      <c r="L139" s="98">
        <v>1586920</v>
      </c>
      <c r="M139" s="98">
        <v>1586920</v>
      </c>
    </row>
    <row r="140" spans="1:15" ht="35.25" customHeight="1" outlineLevel="1" x14ac:dyDescent="0.2">
      <c r="A140" s="39"/>
      <c r="B140" s="32" t="s">
        <v>247</v>
      </c>
      <c r="C140" s="16" t="s">
        <v>65</v>
      </c>
      <c r="D140" s="16" t="s">
        <v>248</v>
      </c>
      <c r="E140" s="18"/>
      <c r="F140" s="18"/>
      <c r="G140" s="18"/>
      <c r="H140" s="18"/>
      <c r="I140" s="18"/>
      <c r="J140" s="18"/>
      <c r="K140" s="98">
        <v>6452350</v>
      </c>
      <c r="L140" s="98">
        <v>6452350</v>
      </c>
      <c r="M140" s="98">
        <v>6452350</v>
      </c>
    </row>
    <row r="141" spans="1:15" ht="56.25" customHeight="1" outlineLevel="1" x14ac:dyDescent="0.2">
      <c r="A141" s="39"/>
      <c r="B141" s="36" t="s">
        <v>508</v>
      </c>
      <c r="C141" s="16" t="s">
        <v>65</v>
      </c>
      <c r="D141" s="16" t="s">
        <v>359</v>
      </c>
      <c r="E141" s="18"/>
      <c r="F141" s="18"/>
      <c r="G141" s="18"/>
      <c r="H141" s="18"/>
      <c r="I141" s="18"/>
      <c r="J141" s="18"/>
      <c r="K141" s="98">
        <v>14796800</v>
      </c>
      <c r="L141" s="98">
        <v>14796800</v>
      </c>
      <c r="M141" s="98">
        <v>15056900</v>
      </c>
    </row>
    <row r="142" spans="1:15" ht="27.75" customHeight="1" outlineLevel="1" x14ac:dyDescent="0.2">
      <c r="A142" s="19" t="s">
        <v>414</v>
      </c>
      <c r="B142" s="37" t="s">
        <v>145</v>
      </c>
      <c r="C142" s="21"/>
      <c r="D142" s="21" t="s">
        <v>146</v>
      </c>
      <c r="E142" s="12" t="e">
        <f>#REF!+#REF!+#REF!+#REF!</f>
        <v>#REF!</v>
      </c>
      <c r="F142" s="18"/>
      <c r="G142" s="18"/>
      <c r="H142" s="18"/>
      <c r="I142" s="18"/>
      <c r="J142" s="18"/>
      <c r="K142" s="11">
        <f>K143</f>
        <v>4817073.6399999997</v>
      </c>
      <c r="L142" s="11">
        <f t="shared" ref="L142:M142" si="20">L143</f>
        <v>0</v>
      </c>
      <c r="M142" s="11">
        <f t="shared" si="20"/>
        <v>0</v>
      </c>
    </row>
    <row r="143" spans="1:15" ht="27.75" customHeight="1" outlineLevel="1" x14ac:dyDescent="0.2">
      <c r="A143" s="19"/>
      <c r="B143" s="32" t="s">
        <v>249</v>
      </c>
      <c r="C143" s="16" t="s">
        <v>65</v>
      </c>
      <c r="D143" s="16" t="s">
        <v>250</v>
      </c>
      <c r="E143" s="12"/>
      <c r="F143" s="18"/>
      <c r="G143" s="18"/>
      <c r="H143" s="18"/>
      <c r="I143" s="18"/>
      <c r="J143" s="18"/>
      <c r="K143" s="117">
        <v>4817073.6399999997</v>
      </c>
      <c r="L143" s="102">
        <v>0</v>
      </c>
      <c r="M143" s="102">
        <v>0</v>
      </c>
    </row>
    <row r="144" spans="1:15" ht="30" customHeight="1" outlineLevel="1" x14ac:dyDescent="0.2">
      <c r="A144" s="19" t="s">
        <v>415</v>
      </c>
      <c r="B144" s="37" t="s">
        <v>251</v>
      </c>
      <c r="C144" s="21"/>
      <c r="D144" s="21" t="s">
        <v>252</v>
      </c>
      <c r="E144" s="46"/>
      <c r="F144" s="18"/>
      <c r="G144" s="18"/>
      <c r="H144" s="18"/>
      <c r="I144" s="18"/>
      <c r="J144" s="18"/>
      <c r="K144" s="45">
        <f>K145</f>
        <v>4497160</v>
      </c>
      <c r="L144" s="45">
        <f>L145</f>
        <v>0</v>
      </c>
      <c r="M144" s="45">
        <f>M145</f>
        <v>0</v>
      </c>
    </row>
    <row r="145" spans="1:15" ht="23.25" customHeight="1" outlineLevel="1" x14ac:dyDescent="0.2">
      <c r="A145" s="19"/>
      <c r="B145" s="36" t="s">
        <v>224</v>
      </c>
      <c r="C145" s="16" t="s">
        <v>65</v>
      </c>
      <c r="D145" s="16" t="s">
        <v>253</v>
      </c>
      <c r="E145" s="46"/>
      <c r="F145" s="18"/>
      <c r="G145" s="18"/>
      <c r="H145" s="18"/>
      <c r="I145" s="18"/>
      <c r="J145" s="18"/>
      <c r="K145" s="116">
        <v>4497160</v>
      </c>
      <c r="L145" s="103">
        <v>0</v>
      </c>
      <c r="M145" s="103">
        <v>0</v>
      </c>
    </row>
    <row r="146" spans="1:15" ht="35.85" customHeight="1" outlineLevel="1" x14ac:dyDescent="0.2">
      <c r="A146" s="31" t="s">
        <v>345</v>
      </c>
      <c r="B146" s="36" t="s">
        <v>23</v>
      </c>
      <c r="C146" s="16"/>
      <c r="D146" s="16" t="s">
        <v>24</v>
      </c>
      <c r="E146" s="18"/>
      <c r="F146" s="18"/>
      <c r="G146" s="18"/>
      <c r="H146" s="18"/>
      <c r="I146" s="18"/>
      <c r="J146" s="18"/>
      <c r="K146" s="110">
        <f>K147+K150+K153+K155+K157</f>
        <v>27486176.5</v>
      </c>
      <c r="L146" s="81">
        <f>L147+L150+L153+L155+L157</f>
        <v>25743866.039999999</v>
      </c>
      <c r="M146" s="81">
        <f>M147+M150+M153+M155+M157</f>
        <v>25743866.039999999</v>
      </c>
    </row>
    <row r="147" spans="1:15" ht="35.85" customHeight="1" outlineLevel="1" x14ac:dyDescent="0.2">
      <c r="A147" s="19" t="s">
        <v>416</v>
      </c>
      <c r="B147" s="37" t="s">
        <v>100</v>
      </c>
      <c r="C147" s="21"/>
      <c r="D147" s="21" t="s">
        <v>101</v>
      </c>
      <c r="E147" s="18"/>
      <c r="F147" s="18"/>
      <c r="G147" s="18"/>
      <c r="H147" s="18"/>
      <c r="I147" s="18"/>
      <c r="J147" s="18"/>
      <c r="K147" s="85">
        <f>K148+K149</f>
        <v>24013163</v>
      </c>
      <c r="L147" s="85">
        <f>L148+L149</f>
        <v>22840030</v>
      </c>
      <c r="M147" s="85">
        <f>M148+M149</f>
        <v>22840030</v>
      </c>
    </row>
    <row r="148" spans="1:15" ht="35.85" customHeight="1" outlineLevel="1" x14ac:dyDescent="0.2">
      <c r="A148" s="39"/>
      <c r="B148" s="36" t="s">
        <v>25</v>
      </c>
      <c r="C148" s="16" t="s">
        <v>65</v>
      </c>
      <c r="D148" s="16" t="s">
        <v>26</v>
      </c>
      <c r="E148" s="18"/>
      <c r="F148" s="18"/>
      <c r="G148" s="18"/>
      <c r="H148" s="18"/>
      <c r="I148" s="18"/>
      <c r="J148" s="18"/>
      <c r="K148" s="113">
        <v>22704058</v>
      </c>
      <c r="L148" s="98">
        <v>21530925</v>
      </c>
      <c r="M148" s="98">
        <v>21530925</v>
      </c>
      <c r="O148" s="38"/>
    </row>
    <row r="149" spans="1:15" ht="23.25" customHeight="1" outlineLevel="1" x14ac:dyDescent="0.2">
      <c r="A149" s="39"/>
      <c r="B149" s="36" t="s">
        <v>360</v>
      </c>
      <c r="C149" s="16" t="s">
        <v>65</v>
      </c>
      <c r="D149" s="16" t="s">
        <v>361</v>
      </c>
      <c r="E149" s="18"/>
      <c r="F149" s="18"/>
      <c r="G149" s="18"/>
      <c r="H149" s="18"/>
      <c r="I149" s="18"/>
      <c r="J149" s="18"/>
      <c r="K149" s="98">
        <v>1309105</v>
      </c>
      <c r="L149" s="98">
        <v>1309105</v>
      </c>
      <c r="M149" s="98">
        <v>1309105</v>
      </c>
      <c r="O149" s="38"/>
    </row>
    <row r="150" spans="1:15" ht="35.85" customHeight="1" outlineLevel="1" x14ac:dyDescent="0.2">
      <c r="A150" s="19" t="s">
        <v>417</v>
      </c>
      <c r="B150" s="37" t="s">
        <v>102</v>
      </c>
      <c r="C150" s="21"/>
      <c r="D150" s="21" t="s">
        <v>103</v>
      </c>
      <c r="E150" s="18"/>
      <c r="F150" s="18"/>
      <c r="G150" s="18"/>
      <c r="H150" s="18"/>
      <c r="I150" s="18"/>
      <c r="J150" s="18"/>
      <c r="K150" s="85">
        <f>K152+K151</f>
        <v>3321953.5</v>
      </c>
      <c r="L150" s="85">
        <f>L152+L151</f>
        <v>2903836.04</v>
      </c>
      <c r="M150" s="85">
        <f>M152+M151</f>
        <v>2903836.04</v>
      </c>
    </row>
    <row r="151" spans="1:15" ht="35.85" customHeight="1" outlineLevel="1" x14ac:dyDescent="0.2">
      <c r="A151" s="19"/>
      <c r="B151" s="32" t="s">
        <v>254</v>
      </c>
      <c r="C151" s="16" t="s">
        <v>65</v>
      </c>
      <c r="D151" s="16" t="s">
        <v>255</v>
      </c>
      <c r="E151" s="18"/>
      <c r="F151" s="18"/>
      <c r="G151" s="18"/>
      <c r="H151" s="18"/>
      <c r="I151" s="18"/>
      <c r="J151" s="18"/>
      <c r="K151" s="98">
        <v>1165330</v>
      </c>
      <c r="L151" s="98">
        <v>0</v>
      </c>
      <c r="M151" s="98">
        <v>0</v>
      </c>
    </row>
    <row r="152" spans="1:15" ht="35.85" customHeight="1" outlineLevel="1" x14ac:dyDescent="0.2">
      <c r="A152" s="39"/>
      <c r="B152" s="36" t="s">
        <v>305</v>
      </c>
      <c r="C152" s="16" t="s">
        <v>65</v>
      </c>
      <c r="D152" s="16" t="s">
        <v>30</v>
      </c>
      <c r="E152" s="18"/>
      <c r="F152" s="18"/>
      <c r="G152" s="18"/>
      <c r="H152" s="18"/>
      <c r="I152" s="18"/>
      <c r="J152" s="18"/>
      <c r="K152" s="98">
        <v>2156623.5</v>
      </c>
      <c r="L152" s="98">
        <v>2903836.04</v>
      </c>
      <c r="M152" s="98">
        <v>2903836.04</v>
      </c>
    </row>
    <row r="153" spans="1:15" ht="35.85" customHeight="1" outlineLevel="1" x14ac:dyDescent="0.2">
      <c r="A153" s="41" t="s">
        <v>418</v>
      </c>
      <c r="B153" s="37" t="s">
        <v>256</v>
      </c>
      <c r="C153" s="21"/>
      <c r="D153" s="21" t="s">
        <v>257</v>
      </c>
      <c r="E153" s="18"/>
      <c r="F153" s="18"/>
      <c r="G153" s="18"/>
      <c r="H153" s="18"/>
      <c r="I153" s="18"/>
      <c r="J153" s="18"/>
      <c r="K153" s="81">
        <f>K154</f>
        <v>97000</v>
      </c>
      <c r="L153" s="81">
        <f>L154</f>
        <v>0</v>
      </c>
      <c r="M153" s="81">
        <f>M154</f>
        <v>0</v>
      </c>
    </row>
    <row r="154" spans="1:15" ht="35.85" customHeight="1" outlineLevel="1" x14ac:dyDescent="0.2">
      <c r="A154" s="39"/>
      <c r="B154" s="32" t="s">
        <v>258</v>
      </c>
      <c r="C154" s="16" t="s">
        <v>65</v>
      </c>
      <c r="D154" s="16" t="s">
        <v>259</v>
      </c>
      <c r="E154" s="18"/>
      <c r="F154" s="18"/>
      <c r="G154" s="18"/>
      <c r="H154" s="18"/>
      <c r="I154" s="18"/>
      <c r="J154" s="18"/>
      <c r="K154" s="98">
        <v>97000</v>
      </c>
      <c r="L154" s="98">
        <v>0</v>
      </c>
      <c r="M154" s="98">
        <v>0</v>
      </c>
    </row>
    <row r="155" spans="1:15" ht="35.85" customHeight="1" outlineLevel="1" x14ac:dyDescent="0.2">
      <c r="A155" s="41" t="s">
        <v>419</v>
      </c>
      <c r="B155" s="20" t="s">
        <v>260</v>
      </c>
      <c r="C155" s="21"/>
      <c r="D155" s="21" t="s">
        <v>261</v>
      </c>
      <c r="E155" s="18"/>
      <c r="F155" s="18"/>
      <c r="G155" s="18"/>
      <c r="H155" s="18"/>
      <c r="I155" s="18"/>
      <c r="J155" s="18"/>
      <c r="K155" s="81">
        <f>K156</f>
        <v>46060</v>
      </c>
      <c r="L155" s="81">
        <f>L156</f>
        <v>0</v>
      </c>
      <c r="M155" s="81">
        <f>M156</f>
        <v>0</v>
      </c>
    </row>
    <row r="156" spans="1:15" ht="35.85" customHeight="1" outlineLevel="1" x14ac:dyDescent="0.2">
      <c r="A156" s="39"/>
      <c r="B156" s="32" t="s">
        <v>262</v>
      </c>
      <c r="C156" s="16" t="s">
        <v>65</v>
      </c>
      <c r="D156" s="16" t="s">
        <v>519</v>
      </c>
      <c r="E156" s="18"/>
      <c r="F156" s="18"/>
      <c r="G156" s="18"/>
      <c r="H156" s="18"/>
      <c r="I156" s="18"/>
      <c r="J156" s="18"/>
      <c r="K156" s="98">
        <v>46060</v>
      </c>
      <c r="L156" s="98">
        <v>0</v>
      </c>
      <c r="M156" s="98">
        <v>0</v>
      </c>
    </row>
    <row r="157" spans="1:15" ht="35.85" customHeight="1" outlineLevel="1" x14ac:dyDescent="0.2">
      <c r="A157" s="39" t="s">
        <v>420</v>
      </c>
      <c r="B157" s="20" t="s">
        <v>251</v>
      </c>
      <c r="C157" s="21"/>
      <c r="D157" s="21" t="s">
        <v>263</v>
      </c>
      <c r="E157" s="18"/>
      <c r="F157" s="18"/>
      <c r="G157" s="18"/>
      <c r="H157" s="18"/>
      <c r="I157" s="18"/>
      <c r="J157" s="18"/>
      <c r="K157" s="81">
        <f>K158</f>
        <v>8000</v>
      </c>
      <c r="L157" s="81">
        <f>L158</f>
        <v>0</v>
      </c>
      <c r="M157" s="81">
        <f>M158</f>
        <v>0</v>
      </c>
    </row>
    <row r="158" spans="1:15" ht="35.85" customHeight="1" outlineLevel="1" x14ac:dyDescent="0.2">
      <c r="A158" s="39"/>
      <c r="B158" s="32" t="s">
        <v>264</v>
      </c>
      <c r="C158" s="16" t="s">
        <v>65</v>
      </c>
      <c r="D158" s="16" t="s">
        <v>265</v>
      </c>
      <c r="E158" s="18"/>
      <c r="F158" s="18"/>
      <c r="G158" s="18"/>
      <c r="H158" s="18"/>
      <c r="I158" s="18"/>
      <c r="J158" s="18"/>
      <c r="K158" s="98">
        <v>8000</v>
      </c>
      <c r="L158" s="98">
        <v>0</v>
      </c>
      <c r="M158" s="98">
        <v>0</v>
      </c>
    </row>
    <row r="159" spans="1:15" ht="35.85" customHeight="1" outlineLevel="1" x14ac:dyDescent="0.2">
      <c r="A159" s="39" t="s">
        <v>421</v>
      </c>
      <c r="B159" s="36" t="s">
        <v>266</v>
      </c>
      <c r="C159" s="16"/>
      <c r="D159" s="16" t="s">
        <v>267</v>
      </c>
      <c r="E159" s="18"/>
      <c r="F159" s="18"/>
      <c r="G159" s="18"/>
      <c r="H159" s="18"/>
      <c r="I159" s="18"/>
      <c r="J159" s="18"/>
      <c r="K159" s="110">
        <f t="shared" ref="K159:M160" si="21">K160</f>
        <v>287000</v>
      </c>
      <c r="L159" s="81">
        <f t="shared" si="21"/>
        <v>0</v>
      </c>
      <c r="M159" s="81">
        <f t="shared" si="21"/>
        <v>0</v>
      </c>
    </row>
    <row r="160" spans="1:15" ht="35.85" customHeight="1" outlineLevel="1" x14ac:dyDescent="0.2">
      <c r="A160" s="41" t="s">
        <v>422</v>
      </c>
      <c r="B160" s="37" t="s">
        <v>215</v>
      </c>
      <c r="C160" s="21"/>
      <c r="D160" s="21" t="s">
        <v>268</v>
      </c>
      <c r="E160" s="18"/>
      <c r="F160" s="18"/>
      <c r="G160" s="18"/>
      <c r="H160" s="18"/>
      <c r="I160" s="18"/>
      <c r="J160" s="18"/>
      <c r="K160" s="81">
        <f t="shared" si="21"/>
        <v>287000</v>
      </c>
      <c r="L160" s="81">
        <f t="shared" si="21"/>
        <v>0</v>
      </c>
      <c r="M160" s="81">
        <f t="shared" si="21"/>
        <v>0</v>
      </c>
    </row>
    <row r="161" spans="1:13" ht="35.85" customHeight="1" outlineLevel="1" x14ac:dyDescent="0.2">
      <c r="A161" s="39"/>
      <c r="B161" s="36" t="s">
        <v>293</v>
      </c>
      <c r="C161" s="16" t="s">
        <v>65</v>
      </c>
      <c r="D161" s="16" t="s">
        <v>269</v>
      </c>
      <c r="E161" s="18"/>
      <c r="F161" s="18"/>
      <c r="G161" s="18"/>
      <c r="H161" s="18"/>
      <c r="I161" s="18"/>
      <c r="J161" s="18"/>
      <c r="K161" s="98">
        <v>287000</v>
      </c>
      <c r="L161" s="98">
        <v>0</v>
      </c>
      <c r="M161" s="98">
        <v>0</v>
      </c>
    </row>
    <row r="162" spans="1:13" ht="30" customHeight="1" outlineLevel="1" x14ac:dyDescent="0.2">
      <c r="A162" s="39" t="s">
        <v>423</v>
      </c>
      <c r="B162" s="36" t="s">
        <v>51</v>
      </c>
      <c r="C162" s="16"/>
      <c r="D162" s="16" t="s">
        <v>52</v>
      </c>
      <c r="E162" s="18"/>
      <c r="F162" s="18"/>
      <c r="G162" s="18"/>
      <c r="H162" s="18"/>
      <c r="I162" s="18"/>
      <c r="J162" s="18"/>
      <c r="K162" s="81">
        <f>K163+K164+K166+K165</f>
        <v>20271876.359999999</v>
      </c>
      <c r="L162" s="81">
        <f>L163+L164+L166+L165</f>
        <v>20097115</v>
      </c>
      <c r="M162" s="81">
        <f>M163+M164+M166+M165</f>
        <v>20250583</v>
      </c>
    </row>
    <row r="163" spans="1:13" ht="37.5" customHeight="1" outlineLevel="1" x14ac:dyDescent="0.2">
      <c r="A163" s="39"/>
      <c r="B163" s="36" t="s">
        <v>505</v>
      </c>
      <c r="C163" s="16" t="s">
        <v>64</v>
      </c>
      <c r="D163" s="16" t="s">
        <v>32</v>
      </c>
      <c r="E163" s="18"/>
      <c r="F163" s="18"/>
      <c r="G163" s="18"/>
      <c r="H163" s="18"/>
      <c r="I163" s="18"/>
      <c r="J163" s="18"/>
      <c r="K163" s="98">
        <v>4041590</v>
      </c>
      <c r="L163" s="98">
        <v>4041590</v>
      </c>
      <c r="M163" s="98">
        <v>4041590</v>
      </c>
    </row>
    <row r="164" spans="1:13" ht="19.5" customHeight="1" outlineLevel="1" x14ac:dyDescent="0.2">
      <c r="A164" s="39"/>
      <c r="B164" s="36" t="s">
        <v>509</v>
      </c>
      <c r="C164" s="16" t="s">
        <v>65</v>
      </c>
      <c r="D164" s="16" t="s">
        <v>31</v>
      </c>
      <c r="E164" s="18"/>
      <c r="F164" s="18"/>
      <c r="G164" s="18"/>
      <c r="H164" s="18"/>
      <c r="I164" s="18"/>
      <c r="J164" s="18"/>
      <c r="K164" s="113">
        <v>12305602.359999999</v>
      </c>
      <c r="L164" s="98">
        <v>12194465</v>
      </c>
      <c r="M164" s="98">
        <v>12194465</v>
      </c>
    </row>
    <row r="165" spans="1:13" ht="19.5" customHeight="1" outlineLevel="1" x14ac:dyDescent="0.2">
      <c r="A165" s="39"/>
      <c r="B165" s="32" t="s">
        <v>270</v>
      </c>
      <c r="C165" s="16" t="s">
        <v>65</v>
      </c>
      <c r="D165" s="16" t="s">
        <v>271</v>
      </c>
      <c r="E165" s="18"/>
      <c r="F165" s="18"/>
      <c r="G165" s="18"/>
      <c r="H165" s="18"/>
      <c r="I165" s="18"/>
      <c r="J165" s="18"/>
      <c r="K165" s="98">
        <v>212220</v>
      </c>
      <c r="L165" s="98">
        <v>0</v>
      </c>
      <c r="M165" s="98">
        <v>0</v>
      </c>
    </row>
    <row r="166" spans="1:13" ht="60" customHeight="1" outlineLevel="1" x14ac:dyDescent="0.2">
      <c r="A166" s="39"/>
      <c r="B166" s="32" t="s">
        <v>510</v>
      </c>
      <c r="C166" s="16" t="s">
        <v>65</v>
      </c>
      <c r="D166" s="16" t="s">
        <v>40</v>
      </c>
      <c r="E166" s="18"/>
      <c r="F166" s="18"/>
      <c r="G166" s="18"/>
      <c r="H166" s="18"/>
      <c r="I166" s="18"/>
      <c r="J166" s="18"/>
      <c r="K166" s="98">
        <v>3712464</v>
      </c>
      <c r="L166" s="98">
        <v>3861060</v>
      </c>
      <c r="M166" s="98">
        <v>4014528</v>
      </c>
    </row>
    <row r="167" spans="1:13" ht="31.5" customHeight="1" x14ac:dyDescent="0.2">
      <c r="A167" s="14" t="s">
        <v>172</v>
      </c>
      <c r="B167" s="47" t="s">
        <v>148</v>
      </c>
      <c r="C167" s="17"/>
      <c r="D167" s="17" t="s">
        <v>44</v>
      </c>
      <c r="K167" s="111">
        <f>K168+K180+K176</f>
        <v>18391872.93</v>
      </c>
      <c r="L167" s="84">
        <f>L168+L180+L176</f>
        <v>27226229.120000001</v>
      </c>
      <c r="M167" s="84">
        <f>M168+M180+M176</f>
        <v>27294909.030000001</v>
      </c>
    </row>
    <row r="168" spans="1:13" ht="38.1" customHeight="1" outlineLevel="1" x14ac:dyDescent="0.2">
      <c r="A168" s="31" t="s">
        <v>183</v>
      </c>
      <c r="B168" s="32" t="s">
        <v>149</v>
      </c>
      <c r="C168" s="16"/>
      <c r="D168" s="16" t="s">
        <v>45</v>
      </c>
      <c r="E168" s="18"/>
      <c r="F168" s="18"/>
      <c r="G168" s="18"/>
      <c r="H168" s="18"/>
      <c r="I168" s="18"/>
      <c r="J168" s="18"/>
      <c r="K168" s="81">
        <f>K169</f>
        <v>7958000</v>
      </c>
      <c r="L168" s="81">
        <f>L169</f>
        <v>3375876.19</v>
      </c>
      <c r="M168" s="81">
        <f>M169</f>
        <v>3444556.1</v>
      </c>
    </row>
    <row r="169" spans="1:13" ht="41.25" customHeight="1" outlineLevel="1" x14ac:dyDescent="0.2">
      <c r="A169" s="19" t="s">
        <v>424</v>
      </c>
      <c r="B169" s="48" t="s">
        <v>104</v>
      </c>
      <c r="C169" s="21"/>
      <c r="D169" s="49" t="s">
        <v>105</v>
      </c>
      <c r="E169" s="18"/>
      <c r="F169" s="18"/>
      <c r="G169" s="18"/>
      <c r="H169" s="18"/>
      <c r="I169" s="18"/>
      <c r="J169" s="18"/>
      <c r="K169" s="85">
        <f>K171+K170+K173+K174+K175+K172</f>
        <v>7958000</v>
      </c>
      <c r="L169" s="85">
        <f t="shared" ref="L169:M169" si="22">L171+L170+L173+L174+L175</f>
        <v>3375876.19</v>
      </c>
      <c r="M169" s="85">
        <f t="shared" si="22"/>
        <v>3444556.1</v>
      </c>
    </row>
    <row r="170" spans="1:13" ht="41.25" customHeight="1" outlineLevel="1" x14ac:dyDescent="0.2">
      <c r="A170" s="19"/>
      <c r="B170" s="32" t="s">
        <v>272</v>
      </c>
      <c r="C170" s="16" t="s">
        <v>64</v>
      </c>
      <c r="D170" s="50" t="s">
        <v>273</v>
      </c>
      <c r="E170" s="18"/>
      <c r="F170" s="18"/>
      <c r="G170" s="18"/>
      <c r="H170" s="18"/>
      <c r="I170" s="18"/>
      <c r="J170" s="18"/>
      <c r="K170" s="98">
        <v>600000</v>
      </c>
      <c r="L170" s="98">
        <v>0</v>
      </c>
      <c r="M170" s="98">
        <v>0</v>
      </c>
    </row>
    <row r="171" spans="1:13" ht="32.25" customHeight="1" outlineLevel="1" x14ac:dyDescent="0.2">
      <c r="A171" s="39"/>
      <c r="B171" s="32" t="s">
        <v>177</v>
      </c>
      <c r="C171" s="16" t="s">
        <v>64</v>
      </c>
      <c r="D171" s="16" t="s">
        <v>176</v>
      </c>
      <c r="E171" s="18"/>
      <c r="F171" s="18"/>
      <c r="G171" s="18"/>
      <c r="H171" s="18"/>
      <c r="I171" s="18"/>
      <c r="J171" s="18"/>
      <c r="K171" s="98">
        <v>1160000</v>
      </c>
      <c r="L171" s="98">
        <v>560000</v>
      </c>
      <c r="M171" s="98">
        <v>560000</v>
      </c>
    </row>
    <row r="172" spans="1:13" ht="32.25" customHeight="1" outlineLevel="1" x14ac:dyDescent="0.2">
      <c r="A172" s="39"/>
      <c r="B172" s="32" t="s">
        <v>524</v>
      </c>
      <c r="C172" s="16" t="s">
        <v>64</v>
      </c>
      <c r="D172" s="16" t="s">
        <v>525</v>
      </c>
      <c r="E172" s="18"/>
      <c r="F172" s="18"/>
      <c r="G172" s="18"/>
      <c r="H172" s="18"/>
      <c r="I172" s="18"/>
      <c r="J172" s="18"/>
      <c r="K172" s="98">
        <v>798000</v>
      </c>
      <c r="L172" s="98">
        <v>0</v>
      </c>
      <c r="M172" s="98">
        <v>0</v>
      </c>
    </row>
    <row r="173" spans="1:13" ht="32.25" customHeight="1" outlineLevel="1" x14ac:dyDescent="0.2">
      <c r="A173" s="39"/>
      <c r="B173" s="51" t="s">
        <v>346</v>
      </c>
      <c r="C173" s="16" t="s">
        <v>64</v>
      </c>
      <c r="D173" s="50" t="s">
        <v>347</v>
      </c>
      <c r="E173" s="18"/>
      <c r="F173" s="18"/>
      <c r="G173" s="18"/>
      <c r="H173" s="18"/>
      <c r="I173" s="18"/>
      <c r="J173" s="18"/>
      <c r="K173" s="98">
        <v>5000000</v>
      </c>
      <c r="L173" s="98">
        <v>0</v>
      </c>
      <c r="M173" s="98">
        <v>0</v>
      </c>
    </row>
    <row r="174" spans="1:13" ht="21" customHeight="1" outlineLevel="1" x14ac:dyDescent="0.2">
      <c r="A174" s="39"/>
      <c r="B174" s="32" t="s">
        <v>470</v>
      </c>
      <c r="C174" s="16" t="s">
        <v>64</v>
      </c>
      <c r="D174" s="50" t="s">
        <v>469</v>
      </c>
      <c r="E174" s="18"/>
      <c r="F174" s="18"/>
      <c r="G174" s="18"/>
      <c r="H174" s="18"/>
      <c r="I174" s="18"/>
      <c r="J174" s="18"/>
      <c r="K174" s="98">
        <v>400000</v>
      </c>
      <c r="L174" s="98">
        <v>0</v>
      </c>
      <c r="M174" s="98">
        <v>0</v>
      </c>
    </row>
    <row r="175" spans="1:13" ht="32.25" customHeight="1" outlineLevel="1" x14ac:dyDescent="0.2">
      <c r="A175" s="39"/>
      <c r="B175" s="51" t="s">
        <v>385</v>
      </c>
      <c r="C175" s="16" t="s">
        <v>64</v>
      </c>
      <c r="D175" s="16" t="s">
        <v>386</v>
      </c>
      <c r="E175" s="18"/>
      <c r="F175" s="18"/>
      <c r="G175" s="18"/>
      <c r="H175" s="18"/>
      <c r="I175" s="18"/>
      <c r="J175" s="18"/>
      <c r="K175" s="98">
        <v>0</v>
      </c>
      <c r="L175" s="98">
        <v>2815876.19</v>
      </c>
      <c r="M175" s="98">
        <v>2884556.1</v>
      </c>
    </row>
    <row r="176" spans="1:13" ht="43.5" customHeight="1" outlineLevel="1" x14ac:dyDescent="0.2">
      <c r="A176" s="39" t="s">
        <v>425</v>
      </c>
      <c r="B176" s="32" t="s">
        <v>444</v>
      </c>
      <c r="C176" s="16"/>
      <c r="D176" s="16" t="s">
        <v>178</v>
      </c>
      <c r="E176" s="18"/>
      <c r="F176" s="18"/>
      <c r="G176" s="18"/>
      <c r="H176" s="18"/>
      <c r="I176" s="18"/>
      <c r="J176" s="18"/>
      <c r="K176" s="81">
        <f>K177</f>
        <v>9633872.9299999997</v>
      </c>
      <c r="L176" s="81">
        <f>L177</f>
        <v>23050352.93</v>
      </c>
      <c r="M176" s="81">
        <f>M177</f>
        <v>23050352.93</v>
      </c>
    </row>
    <row r="177" spans="1:15" ht="47.25" customHeight="1" outlineLevel="1" x14ac:dyDescent="0.2">
      <c r="A177" s="41" t="s">
        <v>426</v>
      </c>
      <c r="B177" s="20" t="s">
        <v>179</v>
      </c>
      <c r="C177" s="21"/>
      <c r="D177" s="21" t="s">
        <v>180</v>
      </c>
      <c r="E177" s="30"/>
      <c r="F177" s="30"/>
      <c r="G177" s="30"/>
      <c r="H177" s="30"/>
      <c r="I177" s="30"/>
      <c r="J177" s="30"/>
      <c r="K177" s="85">
        <f>K178+K179</f>
        <v>9633872.9299999997</v>
      </c>
      <c r="L177" s="85">
        <f>L178+L179</f>
        <v>23050352.93</v>
      </c>
      <c r="M177" s="85">
        <f>M178+M179</f>
        <v>23050352.93</v>
      </c>
    </row>
    <row r="178" spans="1:15" ht="57" customHeight="1" outlineLevel="1" x14ac:dyDescent="0.2">
      <c r="A178" s="39"/>
      <c r="B178" s="32" t="s">
        <v>164</v>
      </c>
      <c r="C178" s="16" t="s">
        <v>64</v>
      </c>
      <c r="D178" s="16" t="s">
        <v>181</v>
      </c>
      <c r="E178" s="18"/>
      <c r="F178" s="18"/>
      <c r="G178" s="18"/>
      <c r="H178" s="18"/>
      <c r="I178" s="18"/>
      <c r="J178" s="18"/>
      <c r="K178" s="98">
        <v>9633872.9299999997</v>
      </c>
      <c r="L178" s="98">
        <v>9633872.9299999997</v>
      </c>
      <c r="M178" s="98">
        <v>9633872.9299999997</v>
      </c>
    </row>
    <row r="179" spans="1:15" ht="48.75" customHeight="1" outlineLevel="1" x14ac:dyDescent="0.2">
      <c r="A179" s="39"/>
      <c r="B179" s="32" t="s">
        <v>511</v>
      </c>
      <c r="C179" s="16" t="s">
        <v>64</v>
      </c>
      <c r="D179" s="16" t="s">
        <v>304</v>
      </c>
      <c r="E179" s="18"/>
      <c r="F179" s="18"/>
      <c r="G179" s="18"/>
      <c r="H179" s="18"/>
      <c r="I179" s="18"/>
      <c r="J179" s="18"/>
      <c r="K179" s="98">
        <v>0</v>
      </c>
      <c r="L179" s="98">
        <v>13416480</v>
      </c>
      <c r="M179" s="98">
        <v>13416480</v>
      </c>
    </row>
    <row r="180" spans="1:15" ht="38.1" customHeight="1" outlineLevel="1" x14ac:dyDescent="0.2">
      <c r="A180" s="31" t="s">
        <v>427</v>
      </c>
      <c r="B180" s="32" t="s">
        <v>106</v>
      </c>
      <c r="C180" s="16"/>
      <c r="D180" s="16" t="s">
        <v>56</v>
      </c>
      <c r="E180" s="18"/>
      <c r="F180" s="18"/>
      <c r="G180" s="18"/>
      <c r="H180" s="18"/>
      <c r="I180" s="18"/>
      <c r="J180" s="18"/>
      <c r="K180" s="81">
        <f>K181</f>
        <v>800000</v>
      </c>
      <c r="L180" s="81">
        <f>L181</f>
        <v>800000</v>
      </c>
      <c r="M180" s="81">
        <f>M181</f>
        <v>800000</v>
      </c>
    </row>
    <row r="181" spans="1:15" ht="24" customHeight="1" outlineLevel="1" x14ac:dyDescent="0.2">
      <c r="A181" s="39"/>
      <c r="B181" s="32" t="s">
        <v>107</v>
      </c>
      <c r="C181" s="16" t="s">
        <v>64</v>
      </c>
      <c r="D181" s="16" t="s">
        <v>46</v>
      </c>
      <c r="E181" s="18"/>
      <c r="F181" s="18"/>
      <c r="G181" s="18"/>
      <c r="H181" s="18"/>
      <c r="I181" s="18"/>
      <c r="J181" s="18"/>
      <c r="K181" s="98">
        <v>800000</v>
      </c>
      <c r="L181" s="98">
        <v>800000</v>
      </c>
      <c r="M181" s="98">
        <v>800000</v>
      </c>
    </row>
    <row r="182" spans="1:15" ht="47.25" customHeight="1" outlineLevel="1" x14ac:dyDescent="0.2">
      <c r="A182" s="14" t="s">
        <v>173</v>
      </c>
      <c r="B182" s="52" t="s">
        <v>175</v>
      </c>
      <c r="C182" s="17"/>
      <c r="D182" s="17" t="s">
        <v>59</v>
      </c>
      <c r="E182" s="18"/>
      <c r="F182" s="18"/>
      <c r="G182" s="18"/>
      <c r="H182" s="18"/>
      <c r="I182" s="18"/>
      <c r="J182" s="18"/>
      <c r="K182" s="111">
        <f t="shared" ref="K182:M183" si="23">K183</f>
        <v>3525000</v>
      </c>
      <c r="L182" s="84">
        <f t="shared" si="23"/>
        <v>3525000</v>
      </c>
      <c r="M182" s="84">
        <f t="shared" si="23"/>
        <v>3525000</v>
      </c>
    </row>
    <row r="183" spans="1:15" ht="45.75" customHeight="1" outlineLevel="1" x14ac:dyDescent="0.2">
      <c r="A183" s="31" t="s">
        <v>184</v>
      </c>
      <c r="B183" s="53" t="s">
        <v>60</v>
      </c>
      <c r="C183" s="16"/>
      <c r="D183" s="16" t="s">
        <v>61</v>
      </c>
      <c r="E183" s="18"/>
      <c r="F183" s="18"/>
      <c r="G183" s="18"/>
      <c r="H183" s="18"/>
      <c r="I183" s="18"/>
      <c r="J183" s="18"/>
      <c r="K183" s="81">
        <f t="shared" si="23"/>
        <v>3525000</v>
      </c>
      <c r="L183" s="81">
        <f t="shared" si="23"/>
        <v>3525000</v>
      </c>
      <c r="M183" s="81">
        <f t="shared" si="23"/>
        <v>3525000</v>
      </c>
    </row>
    <row r="184" spans="1:15" ht="26.25" customHeight="1" outlineLevel="1" x14ac:dyDescent="0.2">
      <c r="A184" s="39"/>
      <c r="B184" s="54" t="s">
        <v>4</v>
      </c>
      <c r="C184" s="16" t="s">
        <v>64</v>
      </c>
      <c r="D184" s="16" t="s">
        <v>62</v>
      </c>
      <c r="E184" s="18"/>
      <c r="F184" s="18"/>
      <c r="G184" s="18"/>
      <c r="H184" s="18"/>
      <c r="I184" s="18"/>
      <c r="J184" s="18"/>
      <c r="K184" s="98">
        <v>3525000</v>
      </c>
      <c r="L184" s="98">
        <v>3525000</v>
      </c>
      <c r="M184" s="98">
        <v>3525000</v>
      </c>
    </row>
    <row r="185" spans="1:15" ht="31.5" customHeight="1" outlineLevel="1" x14ac:dyDescent="0.2">
      <c r="A185" s="55" t="s">
        <v>174</v>
      </c>
      <c r="B185" s="56" t="s">
        <v>150</v>
      </c>
      <c r="C185" s="17"/>
      <c r="D185" s="17" t="s">
        <v>151</v>
      </c>
      <c r="E185" s="27"/>
      <c r="F185" s="27"/>
      <c r="G185" s="27"/>
      <c r="H185" s="27"/>
      <c r="I185" s="27"/>
      <c r="J185" s="27"/>
      <c r="K185" s="111">
        <f>K186</f>
        <v>22218678.059999999</v>
      </c>
      <c r="L185" s="84">
        <f>L186</f>
        <v>1350000</v>
      </c>
      <c r="M185" s="84">
        <f>M186</f>
        <v>1350000</v>
      </c>
    </row>
    <row r="186" spans="1:15" ht="26.25" customHeight="1" outlineLevel="1" x14ac:dyDescent="0.2">
      <c r="A186" s="41" t="s">
        <v>185</v>
      </c>
      <c r="B186" s="57" t="s">
        <v>157</v>
      </c>
      <c r="C186" s="21"/>
      <c r="D186" s="21" t="s">
        <v>156</v>
      </c>
      <c r="E186" s="30"/>
      <c r="F186" s="30"/>
      <c r="G186" s="30"/>
      <c r="H186" s="30"/>
      <c r="I186" s="30"/>
      <c r="J186" s="30"/>
      <c r="K186" s="85">
        <f>K187+K189+K196+K188+K190+K191+K192+K193++K194+K195</f>
        <v>22218678.059999999</v>
      </c>
      <c r="L186" s="85">
        <f t="shared" ref="L186:M186" si="24">L187+L189+L196+L188+L190+L191+L192+L193++L194+L195</f>
        <v>1350000</v>
      </c>
      <c r="M186" s="85">
        <f t="shared" si="24"/>
        <v>1350000</v>
      </c>
    </row>
    <row r="187" spans="1:15" ht="26.25" customHeight="1" outlineLevel="1" x14ac:dyDescent="0.2">
      <c r="A187" s="39"/>
      <c r="B187" s="54" t="s">
        <v>152</v>
      </c>
      <c r="C187" s="16" t="s">
        <v>64</v>
      </c>
      <c r="D187" s="16" t="s">
        <v>153</v>
      </c>
      <c r="E187" s="18"/>
      <c r="F187" s="18"/>
      <c r="G187" s="18"/>
      <c r="H187" s="18"/>
      <c r="I187" s="18"/>
      <c r="J187" s="18"/>
      <c r="K187" s="98">
        <v>1200000</v>
      </c>
      <c r="L187" s="98">
        <v>0</v>
      </c>
      <c r="M187" s="98">
        <v>0</v>
      </c>
    </row>
    <row r="188" spans="1:15" ht="26.25" customHeight="1" outlineLevel="1" x14ac:dyDescent="0.2">
      <c r="A188" s="39"/>
      <c r="B188" s="54" t="s">
        <v>310</v>
      </c>
      <c r="C188" s="16" t="s">
        <v>64</v>
      </c>
      <c r="D188" s="16" t="s">
        <v>311</v>
      </c>
      <c r="E188" s="18"/>
      <c r="F188" s="18"/>
      <c r="G188" s="18"/>
      <c r="H188" s="18"/>
      <c r="I188" s="18"/>
      <c r="J188" s="18"/>
      <c r="K188" s="98">
        <v>380000</v>
      </c>
      <c r="L188" s="98">
        <v>0</v>
      </c>
      <c r="M188" s="98">
        <v>0</v>
      </c>
    </row>
    <row r="189" spans="1:15" ht="26.25" customHeight="1" outlineLevel="1" x14ac:dyDescent="0.2">
      <c r="A189" s="39"/>
      <c r="B189" s="54" t="s">
        <v>154</v>
      </c>
      <c r="C189" s="16" t="s">
        <v>64</v>
      </c>
      <c r="D189" s="16" t="s">
        <v>155</v>
      </c>
      <c r="E189" s="18"/>
      <c r="F189" s="18"/>
      <c r="G189" s="18"/>
      <c r="H189" s="18"/>
      <c r="I189" s="18"/>
      <c r="J189" s="18"/>
      <c r="K189" s="98">
        <v>3550000</v>
      </c>
      <c r="L189" s="98">
        <v>1350000</v>
      </c>
      <c r="M189" s="98">
        <v>1350000</v>
      </c>
    </row>
    <row r="190" spans="1:15" ht="26.25" customHeight="1" outlineLevel="1" x14ac:dyDescent="0.2">
      <c r="A190" s="39"/>
      <c r="B190" s="32" t="s">
        <v>312</v>
      </c>
      <c r="C190" s="16" t="s">
        <v>64</v>
      </c>
      <c r="D190" s="16" t="s">
        <v>313</v>
      </c>
      <c r="E190" s="18"/>
      <c r="F190" s="18"/>
      <c r="G190" s="18"/>
      <c r="H190" s="18"/>
      <c r="I190" s="18"/>
      <c r="J190" s="18"/>
      <c r="K190" s="98">
        <v>120000</v>
      </c>
      <c r="L190" s="98">
        <v>0</v>
      </c>
      <c r="M190" s="98">
        <v>0</v>
      </c>
    </row>
    <row r="191" spans="1:15" ht="26.25" customHeight="1" outlineLevel="1" x14ac:dyDescent="0.2">
      <c r="A191" s="39"/>
      <c r="B191" s="32" t="s">
        <v>314</v>
      </c>
      <c r="C191" s="16" t="s">
        <v>64</v>
      </c>
      <c r="D191" s="16" t="s">
        <v>315</v>
      </c>
      <c r="E191" s="18"/>
      <c r="F191" s="18"/>
      <c r="G191" s="18"/>
      <c r="H191" s="18"/>
      <c r="I191" s="18"/>
      <c r="J191" s="18"/>
      <c r="K191" s="98">
        <v>600000</v>
      </c>
      <c r="L191" s="98">
        <v>0</v>
      </c>
      <c r="M191" s="98">
        <v>0</v>
      </c>
    </row>
    <row r="192" spans="1:15" ht="26.25" customHeight="1" outlineLevel="1" x14ac:dyDescent="0.2">
      <c r="A192" s="39"/>
      <c r="B192" s="32" t="s">
        <v>316</v>
      </c>
      <c r="C192" s="16" t="s">
        <v>64</v>
      </c>
      <c r="D192" s="16" t="s">
        <v>317</v>
      </c>
      <c r="E192" s="18"/>
      <c r="F192" s="18"/>
      <c r="G192" s="18"/>
      <c r="H192" s="18"/>
      <c r="I192" s="18"/>
      <c r="J192" s="18"/>
      <c r="K192" s="113">
        <v>4523072</v>
      </c>
      <c r="L192" s="98">
        <v>0</v>
      </c>
      <c r="M192" s="98">
        <v>0</v>
      </c>
      <c r="O192" s="38"/>
    </row>
    <row r="193" spans="1:14" ht="26.25" customHeight="1" outlineLevel="1" x14ac:dyDescent="0.2">
      <c r="A193" s="39"/>
      <c r="B193" s="32" t="s">
        <v>318</v>
      </c>
      <c r="C193" s="16" t="s">
        <v>64</v>
      </c>
      <c r="D193" s="16" t="s">
        <v>319</v>
      </c>
      <c r="E193" s="18"/>
      <c r="F193" s="18"/>
      <c r="G193" s="18"/>
      <c r="H193" s="18"/>
      <c r="I193" s="18"/>
      <c r="J193" s="18"/>
      <c r="K193" s="98">
        <v>85000</v>
      </c>
      <c r="L193" s="98">
        <v>0</v>
      </c>
      <c r="M193" s="98">
        <v>0</v>
      </c>
    </row>
    <row r="194" spans="1:14" ht="26.25" customHeight="1" outlineLevel="1" x14ac:dyDescent="0.2">
      <c r="A194" s="39"/>
      <c r="B194" s="32" t="s">
        <v>320</v>
      </c>
      <c r="C194" s="16" t="s">
        <v>64</v>
      </c>
      <c r="D194" s="16" t="s">
        <v>321</v>
      </c>
      <c r="E194" s="18"/>
      <c r="F194" s="18"/>
      <c r="G194" s="18"/>
      <c r="H194" s="18"/>
      <c r="I194" s="18"/>
      <c r="J194" s="18"/>
      <c r="K194" s="98">
        <v>5700000</v>
      </c>
      <c r="L194" s="98">
        <v>0</v>
      </c>
      <c r="M194" s="98">
        <v>0</v>
      </c>
    </row>
    <row r="195" spans="1:14" ht="29.25" customHeight="1" outlineLevel="1" x14ac:dyDescent="0.2">
      <c r="A195" s="39"/>
      <c r="B195" s="51" t="s">
        <v>349</v>
      </c>
      <c r="C195" s="16" t="s">
        <v>64</v>
      </c>
      <c r="D195" s="16" t="s">
        <v>350</v>
      </c>
      <c r="E195" s="18"/>
      <c r="F195" s="18"/>
      <c r="G195" s="18"/>
      <c r="H195" s="18"/>
      <c r="I195" s="18"/>
      <c r="J195" s="18"/>
      <c r="K195" s="98">
        <v>6000000</v>
      </c>
      <c r="L195" s="98">
        <v>0</v>
      </c>
      <c r="M195" s="98">
        <v>0</v>
      </c>
    </row>
    <row r="196" spans="1:14" ht="26.25" customHeight="1" outlineLevel="1" x14ac:dyDescent="0.2">
      <c r="A196" s="39"/>
      <c r="B196" s="32" t="s">
        <v>376</v>
      </c>
      <c r="C196" s="16" t="s">
        <v>64</v>
      </c>
      <c r="D196" s="16" t="s">
        <v>285</v>
      </c>
      <c r="E196" s="18"/>
      <c r="F196" s="18"/>
      <c r="G196" s="18"/>
      <c r="H196" s="18"/>
      <c r="I196" s="18"/>
      <c r="J196" s="18"/>
      <c r="K196" s="98">
        <v>60606.06</v>
      </c>
      <c r="L196" s="98">
        <v>0</v>
      </c>
      <c r="M196" s="98">
        <v>0</v>
      </c>
    </row>
    <row r="197" spans="1:14" ht="39.75" customHeight="1" outlineLevel="1" x14ac:dyDescent="0.2">
      <c r="A197" s="55" t="s">
        <v>274</v>
      </c>
      <c r="B197" s="56" t="s">
        <v>158</v>
      </c>
      <c r="C197" s="17"/>
      <c r="D197" s="17" t="s">
        <v>159</v>
      </c>
      <c r="E197" s="27"/>
      <c r="F197" s="27"/>
      <c r="G197" s="27"/>
      <c r="H197" s="27"/>
      <c r="I197" s="27"/>
      <c r="J197" s="27"/>
      <c r="K197" s="111">
        <f>K198</f>
        <v>26401310</v>
      </c>
      <c r="L197" s="84">
        <f>L198</f>
        <v>0</v>
      </c>
      <c r="M197" s="84">
        <f>M198</f>
        <v>0</v>
      </c>
    </row>
    <row r="198" spans="1:14" ht="31.5" customHeight="1" outlineLevel="1" x14ac:dyDescent="0.2">
      <c r="A198" s="41" t="s">
        <v>275</v>
      </c>
      <c r="B198" s="57" t="s">
        <v>79</v>
      </c>
      <c r="C198" s="21"/>
      <c r="D198" s="21" t="s">
        <v>160</v>
      </c>
      <c r="E198" s="30"/>
      <c r="F198" s="30"/>
      <c r="G198" s="30"/>
      <c r="H198" s="30"/>
      <c r="I198" s="30"/>
      <c r="J198" s="30"/>
      <c r="K198" s="85">
        <f>K200+K201+K199</f>
        <v>26401310</v>
      </c>
      <c r="L198" s="85">
        <f t="shared" ref="L198:M198" si="25">L200+L201+L199</f>
        <v>0</v>
      </c>
      <c r="M198" s="85">
        <f t="shared" si="25"/>
        <v>0</v>
      </c>
    </row>
    <row r="199" spans="1:14" ht="37.5" customHeight="1" outlineLevel="1" x14ac:dyDescent="0.2">
      <c r="A199" s="41"/>
      <c r="B199" s="54" t="s">
        <v>483</v>
      </c>
      <c r="C199" s="16" t="s">
        <v>64</v>
      </c>
      <c r="D199" s="16" t="s">
        <v>484</v>
      </c>
      <c r="E199" s="100"/>
      <c r="F199" s="100"/>
      <c r="G199" s="100"/>
      <c r="H199" s="100"/>
      <c r="I199" s="100"/>
      <c r="J199" s="100"/>
      <c r="K199" s="98">
        <v>2550000</v>
      </c>
      <c r="L199" s="98">
        <v>0</v>
      </c>
      <c r="M199" s="98">
        <v>0</v>
      </c>
    </row>
    <row r="200" spans="1:14" ht="39" customHeight="1" outlineLevel="1" x14ac:dyDescent="0.2">
      <c r="A200" s="39"/>
      <c r="B200" s="91" t="s">
        <v>445</v>
      </c>
      <c r="C200" s="16" t="s">
        <v>64</v>
      </c>
      <c r="D200" s="16" t="s">
        <v>446</v>
      </c>
      <c r="E200" s="18"/>
      <c r="F200" s="18"/>
      <c r="G200" s="18"/>
      <c r="H200" s="18"/>
      <c r="I200" s="18"/>
      <c r="J200" s="18"/>
      <c r="K200" s="98">
        <v>23135770.699999999</v>
      </c>
      <c r="L200" s="98">
        <v>0</v>
      </c>
      <c r="M200" s="98">
        <v>0</v>
      </c>
    </row>
    <row r="201" spans="1:14" ht="39" customHeight="1" outlineLevel="1" x14ac:dyDescent="0.2">
      <c r="A201" s="39"/>
      <c r="B201" s="91" t="s">
        <v>447</v>
      </c>
      <c r="C201" s="16" t="s">
        <v>64</v>
      </c>
      <c r="D201" s="16" t="s">
        <v>448</v>
      </c>
      <c r="E201" s="18"/>
      <c r="F201" s="18"/>
      <c r="G201" s="18"/>
      <c r="H201" s="18"/>
      <c r="I201" s="18"/>
      <c r="J201" s="18"/>
      <c r="K201" s="98">
        <v>715539.3</v>
      </c>
      <c r="L201" s="98">
        <v>0</v>
      </c>
      <c r="M201" s="98">
        <v>0</v>
      </c>
    </row>
    <row r="202" spans="1:14" ht="36.75" customHeight="1" outlineLevel="1" x14ac:dyDescent="0.2">
      <c r="A202" s="55" t="s">
        <v>341</v>
      </c>
      <c r="B202" s="56" t="s">
        <v>517</v>
      </c>
      <c r="C202" s="17"/>
      <c r="D202" s="17" t="s">
        <v>161</v>
      </c>
      <c r="E202" s="27"/>
      <c r="F202" s="27"/>
      <c r="G202" s="27"/>
      <c r="H202" s="27"/>
      <c r="I202" s="27"/>
      <c r="J202" s="27"/>
      <c r="K202" s="111">
        <f>K205+K203</f>
        <v>13939125.189999999</v>
      </c>
      <c r="L202" s="111">
        <f t="shared" ref="L202:M202" si="26">L205+L203</f>
        <v>21937570.420000002</v>
      </c>
      <c r="M202" s="111">
        <f t="shared" si="26"/>
        <v>14153969.73</v>
      </c>
    </row>
    <row r="203" spans="1:14" ht="26.25" customHeight="1" outlineLevel="1" x14ac:dyDescent="0.2">
      <c r="A203" s="19" t="s">
        <v>375</v>
      </c>
      <c r="B203" s="58" t="s">
        <v>297</v>
      </c>
      <c r="C203" s="21"/>
      <c r="D203" s="21" t="s">
        <v>298</v>
      </c>
      <c r="E203" s="30"/>
      <c r="F203" s="30"/>
      <c r="G203" s="30"/>
      <c r="H203" s="30"/>
      <c r="I203" s="30"/>
      <c r="J203" s="30"/>
      <c r="K203" s="85">
        <f>K204</f>
        <v>6995327.2800000003</v>
      </c>
      <c r="L203" s="85">
        <f>L204</f>
        <v>7783600.6900000004</v>
      </c>
      <c r="M203" s="85">
        <f>M204</f>
        <v>0</v>
      </c>
    </row>
    <row r="204" spans="1:14" ht="55.5" customHeight="1" outlineLevel="1" x14ac:dyDescent="0.2">
      <c r="A204" s="39"/>
      <c r="B204" s="54" t="s">
        <v>198</v>
      </c>
      <c r="C204" s="16" t="s">
        <v>64</v>
      </c>
      <c r="D204" s="16" t="s">
        <v>199</v>
      </c>
      <c r="E204" s="18"/>
      <c r="F204" s="18"/>
      <c r="G204" s="18"/>
      <c r="H204" s="18"/>
      <c r="I204" s="18"/>
      <c r="J204" s="18"/>
      <c r="K204" s="113">
        <v>6995327.2800000003</v>
      </c>
      <c r="L204" s="98">
        <v>7783600.6900000004</v>
      </c>
      <c r="M204" s="98">
        <v>0</v>
      </c>
      <c r="N204" s="59"/>
    </row>
    <row r="205" spans="1:14" ht="26.25" customHeight="1" outlineLevel="1" x14ac:dyDescent="0.2">
      <c r="A205" s="19" t="s">
        <v>428</v>
      </c>
      <c r="B205" s="57" t="s">
        <v>163</v>
      </c>
      <c r="C205" s="21"/>
      <c r="D205" s="21" t="s">
        <v>162</v>
      </c>
      <c r="E205" s="30"/>
      <c r="F205" s="30"/>
      <c r="G205" s="30"/>
      <c r="H205" s="30"/>
      <c r="I205" s="30"/>
      <c r="J205" s="30"/>
      <c r="K205" s="85">
        <f>K207+K208+K206</f>
        <v>6943797.9099999992</v>
      </c>
      <c r="L205" s="85">
        <f t="shared" ref="L205:N205" si="27">L207+L208+L206</f>
        <v>14153969.73</v>
      </c>
      <c r="M205" s="85">
        <f t="shared" si="27"/>
        <v>14153969.73</v>
      </c>
      <c r="N205" s="85">
        <f t="shared" si="27"/>
        <v>0</v>
      </c>
    </row>
    <row r="206" spans="1:14" ht="26.25" customHeight="1" outlineLevel="1" x14ac:dyDescent="0.2">
      <c r="A206" s="41"/>
      <c r="B206" s="32" t="s">
        <v>322</v>
      </c>
      <c r="C206" s="16" t="s">
        <v>64</v>
      </c>
      <c r="D206" s="16" t="s">
        <v>323</v>
      </c>
      <c r="E206" s="30"/>
      <c r="F206" s="30"/>
      <c r="G206" s="30"/>
      <c r="H206" s="30"/>
      <c r="I206" s="30"/>
      <c r="J206" s="30"/>
      <c r="K206" s="113">
        <v>584074.05000000005</v>
      </c>
      <c r="L206" s="98">
        <v>0</v>
      </c>
      <c r="M206" s="98">
        <v>0</v>
      </c>
    </row>
    <row r="207" spans="1:14" ht="26.25" customHeight="1" outlineLevel="1" x14ac:dyDescent="0.2">
      <c r="A207" s="39"/>
      <c r="B207" s="54" t="s">
        <v>194</v>
      </c>
      <c r="C207" s="16" t="s">
        <v>64</v>
      </c>
      <c r="D207" s="16" t="s">
        <v>195</v>
      </c>
      <c r="E207" s="18"/>
      <c r="F207" s="18"/>
      <c r="G207" s="18"/>
      <c r="H207" s="18"/>
      <c r="I207" s="18"/>
      <c r="J207" s="18"/>
      <c r="K207" s="98">
        <v>6168932.1399999997</v>
      </c>
      <c r="L207" s="98">
        <v>13729350.73</v>
      </c>
      <c r="M207" s="98">
        <v>13729350.73</v>
      </c>
    </row>
    <row r="208" spans="1:14" ht="26.25" customHeight="1" outlineLevel="1" x14ac:dyDescent="0.2">
      <c r="A208" s="39"/>
      <c r="B208" s="54" t="s">
        <v>196</v>
      </c>
      <c r="C208" s="16" t="s">
        <v>64</v>
      </c>
      <c r="D208" s="16" t="s">
        <v>197</v>
      </c>
      <c r="E208" s="18"/>
      <c r="F208" s="18"/>
      <c r="G208" s="18"/>
      <c r="H208" s="18"/>
      <c r="I208" s="18"/>
      <c r="J208" s="18"/>
      <c r="K208" s="98">
        <v>190791.72</v>
      </c>
      <c r="L208" s="98">
        <v>424619</v>
      </c>
      <c r="M208" s="98">
        <v>424619</v>
      </c>
    </row>
    <row r="209" spans="1:14" ht="39" customHeight="1" outlineLevel="1" x14ac:dyDescent="0.2">
      <c r="A209" s="55" t="s">
        <v>352</v>
      </c>
      <c r="B209" s="56" t="s">
        <v>471</v>
      </c>
      <c r="C209" s="16"/>
      <c r="D209" s="17" t="s">
        <v>474</v>
      </c>
      <c r="E209" s="27"/>
      <c r="F209" s="27"/>
      <c r="G209" s="27"/>
      <c r="H209" s="27"/>
      <c r="I209" s="27"/>
      <c r="J209" s="27"/>
      <c r="K209" s="111">
        <f>K210</f>
        <v>50000</v>
      </c>
      <c r="L209" s="84">
        <f t="shared" ref="L209:M210" si="28">L210</f>
        <v>0</v>
      </c>
      <c r="M209" s="84">
        <f t="shared" si="28"/>
        <v>0</v>
      </c>
      <c r="N209" s="59"/>
    </row>
    <row r="210" spans="1:14" ht="31.5" customHeight="1" outlineLevel="1" x14ac:dyDescent="0.2">
      <c r="A210" s="19" t="s">
        <v>353</v>
      </c>
      <c r="B210" s="57" t="s">
        <v>472</v>
      </c>
      <c r="C210" s="16"/>
      <c r="D210" s="21" t="s">
        <v>475</v>
      </c>
      <c r="E210" s="30"/>
      <c r="F210" s="30"/>
      <c r="G210" s="30"/>
      <c r="H210" s="30"/>
      <c r="I210" s="30"/>
      <c r="J210" s="30"/>
      <c r="K210" s="85">
        <f>K211</f>
        <v>50000</v>
      </c>
      <c r="L210" s="85">
        <f t="shared" si="28"/>
        <v>0</v>
      </c>
      <c r="M210" s="85">
        <f t="shared" si="28"/>
        <v>0</v>
      </c>
      <c r="N210" s="59"/>
    </row>
    <row r="211" spans="1:14" ht="26.25" customHeight="1" outlineLevel="1" x14ac:dyDescent="0.2">
      <c r="A211" s="39"/>
      <c r="B211" s="54" t="s">
        <v>473</v>
      </c>
      <c r="C211" s="16" t="s">
        <v>64</v>
      </c>
      <c r="D211" s="16" t="s">
        <v>476</v>
      </c>
      <c r="E211" s="18"/>
      <c r="F211" s="18"/>
      <c r="G211" s="18"/>
      <c r="H211" s="18"/>
      <c r="I211" s="18"/>
      <c r="J211" s="18"/>
      <c r="K211" s="98">
        <v>50000</v>
      </c>
      <c r="L211" s="98">
        <v>0</v>
      </c>
      <c r="M211" s="98">
        <v>0</v>
      </c>
      <c r="N211" s="59"/>
    </row>
    <row r="212" spans="1:14" ht="42" customHeight="1" outlineLevel="1" x14ac:dyDescent="0.2">
      <c r="A212" s="14" t="s">
        <v>377</v>
      </c>
      <c r="B212" s="56" t="s">
        <v>477</v>
      </c>
      <c r="C212" s="17"/>
      <c r="D212" s="17" t="s">
        <v>480</v>
      </c>
      <c r="E212" s="27"/>
      <c r="F212" s="27"/>
      <c r="G212" s="27"/>
      <c r="H212" s="27"/>
      <c r="I212" s="27"/>
      <c r="J212" s="27"/>
      <c r="K212" s="111">
        <f>K213</f>
        <v>300000</v>
      </c>
      <c r="L212" s="84">
        <f t="shared" ref="L212:M212" si="29">L213</f>
        <v>0</v>
      </c>
      <c r="M212" s="84">
        <f t="shared" si="29"/>
        <v>0</v>
      </c>
      <c r="N212" s="59"/>
    </row>
    <row r="213" spans="1:14" ht="35.25" customHeight="1" outlineLevel="1" x14ac:dyDescent="0.2">
      <c r="A213" s="19" t="s">
        <v>380</v>
      </c>
      <c r="B213" s="57" t="s">
        <v>478</v>
      </c>
      <c r="C213" s="21"/>
      <c r="D213" s="21" t="s">
        <v>482</v>
      </c>
      <c r="E213" s="30"/>
      <c r="F213" s="30"/>
      <c r="G213" s="30"/>
      <c r="H213" s="30"/>
      <c r="I213" s="30"/>
      <c r="J213" s="30"/>
      <c r="K213" s="85">
        <f>K214</f>
        <v>300000</v>
      </c>
      <c r="L213" s="85">
        <f t="shared" ref="L213:M213" si="30">L214</f>
        <v>0</v>
      </c>
      <c r="M213" s="85">
        <f t="shared" si="30"/>
        <v>0</v>
      </c>
      <c r="N213" s="59"/>
    </row>
    <row r="214" spans="1:14" ht="33" customHeight="1" outlineLevel="1" x14ac:dyDescent="0.2">
      <c r="A214" s="39"/>
      <c r="B214" s="54" t="s">
        <v>479</v>
      </c>
      <c r="C214" s="16" t="s">
        <v>64</v>
      </c>
      <c r="D214" s="16" t="s">
        <v>481</v>
      </c>
      <c r="E214" s="18"/>
      <c r="F214" s="18"/>
      <c r="G214" s="18"/>
      <c r="H214" s="18"/>
      <c r="I214" s="18"/>
      <c r="J214" s="18"/>
      <c r="K214" s="98">
        <v>300000</v>
      </c>
      <c r="L214" s="98">
        <v>0</v>
      </c>
      <c r="M214" s="98">
        <v>0</v>
      </c>
      <c r="N214" s="59"/>
    </row>
    <row r="215" spans="1:14" ht="32.25" customHeight="1" outlineLevel="1" x14ac:dyDescent="0.2">
      <c r="A215" s="55" t="s">
        <v>390</v>
      </c>
      <c r="B215" s="56" t="s">
        <v>335</v>
      </c>
      <c r="C215" s="17"/>
      <c r="D215" s="17" t="s">
        <v>278</v>
      </c>
      <c r="E215" s="27"/>
      <c r="F215" s="27"/>
      <c r="G215" s="27"/>
      <c r="H215" s="27"/>
      <c r="I215" s="27"/>
      <c r="J215" s="27"/>
      <c r="K215" s="111">
        <f t="shared" ref="K215:M217" si="31">K216</f>
        <v>1555000</v>
      </c>
      <c r="L215" s="84">
        <f t="shared" si="31"/>
        <v>0</v>
      </c>
      <c r="M215" s="84">
        <f t="shared" si="31"/>
        <v>0</v>
      </c>
    </row>
    <row r="216" spans="1:14" ht="26.25" customHeight="1" outlineLevel="1" x14ac:dyDescent="0.2">
      <c r="A216" s="39" t="s">
        <v>393</v>
      </c>
      <c r="B216" s="54" t="s">
        <v>279</v>
      </c>
      <c r="C216" s="16"/>
      <c r="D216" s="16" t="s">
        <v>281</v>
      </c>
      <c r="E216" s="18"/>
      <c r="F216" s="18"/>
      <c r="G216" s="18"/>
      <c r="H216" s="18"/>
      <c r="I216" s="18"/>
      <c r="J216" s="18"/>
      <c r="K216" s="81">
        <f t="shared" si="31"/>
        <v>1555000</v>
      </c>
      <c r="L216" s="81">
        <f t="shared" si="31"/>
        <v>0</v>
      </c>
      <c r="M216" s="81">
        <f t="shared" si="31"/>
        <v>0</v>
      </c>
    </row>
    <row r="217" spans="1:14" ht="42" customHeight="1" outlineLevel="1" x14ac:dyDescent="0.2">
      <c r="A217" s="39"/>
      <c r="B217" s="57" t="s">
        <v>280</v>
      </c>
      <c r="C217" s="21"/>
      <c r="D217" s="21" t="s">
        <v>282</v>
      </c>
      <c r="E217" s="30"/>
      <c r="F217" s="30"/>
      <c r="G217" s="30"/>
      <c r="H217" s="30"/>
      <c r="I217" s="30"/>
      <c r="J217" s="30"/>
      <c r="K217" s="85">
        <f t="shared" si="31"/>
        <v>1555000</v>
      </c>
      <c r="L217" s="85">
        <f t="shared" si="31"/>
        <v>0</v>
      </c>
      <c r="M217" s="85">
        <f t="shared" si="31"/>
        <v>0</v>
      </c>
    </row>
    <row r="218" spans="1:14" ht="26.25" customHeight="1" outlineLevel="1" x14ac:dyDescent="0.2">
      <c r="A218" s="39"/>
      <c r="B218" s="54" t="s">
        <v>283</v>
      </c>
      <c r="C218" s="16" t="s">
        <v>64</v>
      </c>
      <c r="D218" s="16" t="s">
        <v>284</v>
      </c>
      <c r="E218" s="18"/>
      <c r="F218" s="18"/>
      <c r="G218" s="18"/>
      <c r="H218" s="18"/>
      <c r="I218" s="18"/>
      <c r="J218" s="18"/>
      <c r="K218" s="98">
        <v>1555000</v>
      </c>
      <c r="L218" s="98">
        <v>0</v>
      </c>
      <c r="M218" s="98">
        <v>0</v>
      </c>
    </row>
    <row r="219" spans="1:14" ht="33" customHeight="1" outlineLevel="1" x14ac:dyDescent="0.2">
      <c r="A219" s="55" t="s">
        <v>429</v>
      </c>
      <c r="B219" s="56" t="s">
        <v>378</v>
      </c>
      <c r="C219" s="17"/>
      <c r="D219" s="17" t="s">
        <v>379</v>
      </c>
      <c r="E219" s="65"/>
      <c r="F219" s="65"/>
      <c r="G219" s="65"/>
      <c r="H219" s="65"/>
      <c r="I219" s="65"/>
      <c r="J219" s="65"/>
      <c r="K219" s="111">
        <f t="shared" ref="K219:M220" si="32">K220</f>
        <v>10000</v>
      </c>
      <c r="L219" s="84">
        <f t="shared" si="32"/>
        <v>10000</v>
      </c>
      <c r="M219" s="84">
        <f t="shared" si="32"/>
        <v>10000</v>
      </c>
    </row>
    <row r="220" spans="1:14" ht="42" customHeight="1" outlineLevel="1" x14ac:dyDescent="0.2">
      <c r="A220" s="41" t="s">
        <v>430</v>
      </c>
      <c r="B220" s="57" t="s">
        <v>381</v>
      </c>
      <c r="C220" s="16" t="s">
        <v>64</v>
      </c>
      <c r="D220" s="16" t="s">
        <v>382</v>
      </c>
      <c r="E220" s="66"/>
      <c r="F220" s="66"/>
      <c r="G220" s="66"/>
      <c r="H220" s="66"/>
      <c r="I220" s="66"/>
      <c r="J220" s="66"/>
      <c r="K220" s="81">
        <f t="shared" si="32"/>
        <v>10000</v>
      </c>
      <c r="L220" s="81">
        <f t="shared" si="32"/>
        <v>10000</v>
      </c>
      <c r="M220" s="81">
        <f t="shared" si="32"/>
        <v>10000</v>
      </c>
    </row>
    <row r="221" spans="1:14" ht="22.5" customHeight="1" outlineLevel="1" x14ac:dyDescent="0.2">
      <c r="A221" s="39"/>
      <c r="B221" s="54" t="s">
        <v>383</v>
      </c>
      <c r="C221" s="16" t="s">
        <v>64</v>
      </c>
      <c r="D221" s="16" t="s">
        <v>384</v>
      </c>
      <c r="E221" s="66"/>
      <c r="F221" s="66"/>
      <c r="G221" s="66"/>
      <c r="H221" s="66"/>
      <c r="I221" s="66"/>
      <c r="J221" s="66"/>
      <c r="K221" s="98">
        <v>10000</v>
      </c>
      <c r="L221" s="98">
        <v>10000</v>
      </c>
      <c r="M221" s="98">
        <v>10000</v>
      </c>
    </row>
    <row r="222" spans="1:14" ht="32.25" customHeight="1" outlineLevel="1" x14ac:dyDescent="0.2">
      <c r="A222" s="55" t="s">
        <v>431</v>
      </c>
      <c r="B222" s="60" t="s">
        <v>351</v>
      </c>
      <c r="C222" s="17"/>
      <c r="D222" s="17" t="s">
        <v>358</v>
      </c>
      <c r="E222" s="27"/>
      <c r="F222" s="27"/>
      <c r="G222" s="27"/>
      <c r="H222" s="27"/>
      <c r="I222" s="27"/>
      <c r="J222" s="27"/>
      <c r="K222" s="111">
        <f>K223</f>
        <v>200000</v>
      </c>
      <c r="L222" s="84">
        <f>L223</f>
        <v>0</v>
      </c>
      <c r="M222" s="84">
        <f>M223</f>
        <v>0</v>
      </c>
    </row>
    <row r="223" spans="1:14" ht="42" customHeight="1" outlineLevel="1" x14ac:dyDescent="0.2">
      <c r="A223" s="41" t="s">
        <v>434</v>
      </c>
      <c r="B223" s="57" t="s">
        <v>354</v>
      </c>
      <c r="C223" s="21"/>
      <c r="D223" s="21" t="s">
        <v>357</v>
      </c>
      <c r="E223" s="30"/>
      <c r="F223" s="30"/>
      <c r="G223" s="30"/>
      <c r="H223" s="30"/>
      <c r="I223" s="30"/>
      <c r="J223" s="30"/>
      <c r="K223" s="85">
        <f>K224</f>
        <v>200000</v>
      </c>
      <c r="L223" s="85">
        <f t="shared" ref="L223:M223" si="33">L224</f>
        <v>0</v>
      </c>
      <c r="M223" s="85">
        <f t="shared" si="33"/>
        <v>0</v>
      </c>
    </row>
    <row r="224" spans="1:14" ht="26.25" customHeight="1" outlineLevel="1" x14ac:dyDescent="0.2">
      <c r="A224" s="39"/>
      <c r="B224" s="32" t="s">
        <v>355</v>
      </c>
      <c r="C224" s="16" t="s">
        <v>64</v>
      </c>
      <c r="D224" s="50" t="s">
        <v>356</v>
      </c>
      <c r="E224" s="18"/>
      <c r="F224" s="18"/>
      <c r="G224" s="18"/>
      <c r="H224" s="18"/>
      <c r="I224" s="18"/>
      <c r="J224" s="18"/>
      <c r="K224" s="98">
        <v>200000</v>
      </c>
      <c r="L224" s="98">
        <v>0</v>
      </c>
      <c r="M224" s="98">
        <v>0</v>
      </c>
    </row>
    <row r="225" spans="1:13" ht="31.5" customHeight="1" outlineLevel="1" x14ac:dyDescent="0.2">
      <c r="A225" s="55" t="s">
        <v>499</v>
      </c>
      <c r="B225" s="25" t="s">
        <v>391</v>
      </c>
      <c r="C225" s="17"/>
      <c r="D225" s="68" t="s">
        <v>392</v>
      </c>
      <c r="E225" s="27"/>
      <c r="F225" s="27"/>
      <c r="G225" s="27"/>
      <c r="H225" s="27"/>
      <c r="I225" s="27"/>
      <c r="J225" s="27"/>
      <c r="K225" s="111">
        <f t="shared" ref="K225:M226" si="34">K226</f>
        <v>2000000</v>
      </c>
      <c r="L225" s="84">
        <f t="shared" si="34"/>
        <v>0</v>
      </c>
      <c r="M225" s="84">
        <f t="shared" si="34"/>
        <v>0</v>
      </c>
    </row>
    <row r="226" spans="1:13" ht="37.5" customHeight="1" outlineLevel="1" x14ac:dyDescent="0.2">
      <c r="A226" s="41" t="s">
        <v>500</v>
      </c>
      <c r="B226" s="20" t="s">
        <v>394</v>
      </c>
      <c r="C226" s="21"/>
      <c r="D226" s="69" t="s">
        <v>395</v>
      </c>
      <c r="E226" s="30"/>
      <c r="F226" s="30"/>
      <c r="G226" s="30"/>
      <c r="H226" s="30"/>
      <c r="I226" s="30"/>
      <c r="J226" s="30"/>
      <c r="K226" s="85">
        <f t="shared" si="34"/>
        <v>2000000</v>
      </c>
      <c r="L226" s="85">
        <f t="shared" si="34"/>
        <v>0</v>
      </c>
      <c r="M226" s="85">
        <f t="shared" si="34"/>
        <v>0</v>
      </c>
    </row>
    <row r="227" spans="1:13" ht="26.25" customHeight="1" outlineLevel="1" x14ac:dyDescent="0.2">
      <c r="A227" s="39"/>
      <c r="B227" s="32" t="s">
        <v>396</v>
      </c>
      <c r="C227" s="16" t="s">
        <v>64</v>
      </c>
      <c r="D227" s="50" t="s">
        <v>397</v>
      </c>
      <c r="E227" s="18"/>
      <c r="F227" s="18"/>
      <c r="G227" s="18"/>
      <c r="H227" s="18"/>
      <c r="I227" s="18"/>
      <c r="J227" s="18"/>
      <c r="K227" s="98">
        <v>2000000</v>
      </c>
      <c r="L227" s="98">
        <v>0</v>
      </c>
      <c r="M227" s="98">
        <v>0</v>
      </c>
    </row>
    <row r="228" spans="1:13" ht="38.25" customHeight="1" outlineLevel="1" x14ac:dyDescent="0.2">
      <c r="A228" s="55" t="s">
        <v>501</v>
      </c>
      <c r="B228" s="25" t="s">
        <v>432</v>
      </c>
      <c r="C228" s="17"/>
      <c r="D228" s="68" t="s">
        <v>433</v>
      </c>
      <c r="E228" s="27"/>
      <c r="F228" s="27"/>
      <c r="G228" s="27"/>
      <c r="H228" s="27"/>
      <c r="I228" s="27"/>
      <c r="J228" s="27"/>
      <c r="K228" s="111">
        <f t="shared" ref="K228:M229" si="35">K229</f>
        <v>640000</v>
      </c>
      <c r="L228" s="84">
        <f t="shared" si="35"/>
        <v>0</v>
      </c>
      <c r="M228" s="84">
        <f t="shared" si="35"/>
        <v>0</v>
      </c>
    </row>
    <row r="229" spans="1:13" ht="26.25" customHeight="1" outlineLevel="1" x14ac:dyDescent="0.2">
      <c r="A229" s="41" t="s">
        <v>502</v>
      </c>
      <c r="B229" s="20" t="s">
        <v>435</v>
      </c>
      <c r="C229" s="21"/>
      <c r="D229" s="69" t="s">
        <v>436</v>
      </c>
      <c r="E229" s="30"/>
      <c r="F229" s="30"/>
      <c r="G229" s="30"/>
      <c r="H229" s="30"/>
      <c r="I229" s="30"/>
      <c r="J229" s="30"/>
      <c r="K229" s="85">
        <f t="shared" si="35"/>
        <v>640000</v>
      </c>
      <c r="L229" s="85">
        <f t="shared" si="35"/>
        <v>0</v>
      </c>
      <c r="M229" s="85">
        <f t="shared" si="35"/>
        <v>0</v>
      </c>
    </row>
    <row r="230" spans="1:13" ht="26.25" customHeight="1" outlineLevel="1" x14ac:dyDescent="0.2">
      <c r="A230" s="39"/>
      <c r="B230" s="32" t="s">
        <v>438</v>
      </c>
      <c r="C230" s="16" t="s">
        <v>64</v>
      </c>
      <c r="D230" s="50" t="s">
        <v>437</v>
      </c>
      <c r="E230" s="18"/>
      <c r="F230" s="18"/>
      <c r="G230" s="18"/>
      <c r="H230" s="18"/>
      <c r="I230" s="18"/>
      <c r="J230" s="18"/>
      <c r="K230" s="98">
        <v>640000</v>
      </c>
      <c r="L230" s="98">
        <v>0</v>
      </c>
      <c r="M230" s="98">
        <v>0</v>
      </c>
    </row>
    <row r="231" spans="1:13" s="64" customFormat="1" ht="15.75" x14ac:dyDescent="0.25">
      <c r="A231" s="61"/>
      <c r="B231" s="62" t="s">
        <v>3</v>
      </c>
      <c r="C231" s="63"/>
      <c r="D231" s="63"/>
      <c r="E231" s="27">
        <v>346106.24</v>
      </c>
      <c r="F231" s="27">
        <v>0</v>
      </c>
      <c r="G231" s="27">
        <v>346106.24</v>
      </c>
      <c r="H231" s="27">
        <v>0</v>
      </c>
      <c r="I231" s="27">
        <v>346106.24</v>
      </c>
      <c r="J231" s="27">
        <v>0</v>
      </c>
      <c r="K231" s="86">
        <f>K21+K40+K43+K55+K60+K116+K167+K182+K185+K197+K202+K37+K215+K34+K222+K31+K219+K225+K18+K228+K209+K212</f>
        <v>857959146.35000002</v>
      </c>
      <c r="L231" s="86">
        <f>L21+L40+L43+L55+L60+L116+L167+L182+L185+L197+L202+L37+L215+L34+L222+L31+L219+L225+L18+L228+L209+L212</f>
        <v>678208345.73000002</v>
      </c>
      <c r="M231" s="86">
        <f>M21+M40+M43+M55+M60+M116+M167+M182+M185+M197+M202+M37+M215+M34+M222+M31+M219+M225+M18+M228+M209+M212</f>
        <v>632188591.49000001</v>
      </c>
    </row>
  </sheetData>
  <autoFilter ref="A17:Q231"/>
  <mergeCells count="17">
    <mergeCell ref="A16:A17"/>
    <mergeCell ref="B16:B17"/>
    <mergeCell ref="C16:C17"/>
    <mergeCell ref="D16:D17"/>
    <mergeCell ref="K16:M16"/>
    <mergeCell ref="A14:M14"/>
    <mergeCell ref="D7:M7"/>
    <mergeCell ref="B8:M8"/>
    <mergeCell ref="B9:N9"/>
    <mergeCell ref="C10:M10"/>
    <mergeCell ref="A13:M13"/>
    <mergeCell ref="K11:M11"/>
    <mergeCell ref="L2:M2"/>
    <mergeCell ref="K3:M3"/>
    <mergeCell ref="K4:M4"/>
    <mergeCell ref="L6:M6"/>
    <mergeCell ref="K5:M5"/>
  </mergeCells>
  <pageMargins left="0.70866141732283472" right="0.70866141732283472" top="0.74803149606299213" bottom="0.74803149606299213" header="0.31496062992125984" footer="0.31496062992125984"/>
  <pageSetup paperSize="9" scale="67" fitToHeight="15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5 МП 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2023-07-03T02:02:03Z</cp:lastPrinted>
  <dcterms:created xsi:type="dcterms:W3CDTF">2019-06-18T02:48:46Z</dcterms:created>
  <dcterms:modified xsi:type="dcterms:W3CDTF">2023-07-03T02:02:30Z</dcterms:modified>
</cp:coreProperties>
</file>